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480" windowHeight="10950"/>
  </bookViews>
  <sheets>
    <sheet name="Реестр источников доходов" sheetId="1" r:id="rId1"/>
  </sheets>
  <definedNames>
    <definedName name="_xlnm._FilterDatabase" localSheetId="0" hidden="1">'Реестр источников доходов'!$A$12:$W$85</definedName>
    <definedName name="_xlnm.Print_Titles" localSheetId="0">'Реестр источников доходов'!$8:$10</definedName>
    <definedName name="_xlnm.Print_Area" localSheetId="0">'Реестр источников доходов'!$A$1:$O$79</definedName>
  </definedNames>
  <calcPr calcId="114210" fullCalcOnLoad="1"/>
</workbook>
</file>

<file path=xl/calcChain.xml><?xml version="1.0" encoding="utf-8"?>
<calcChain xmlns="http://schemas.openxmlformats.org/spreadsheetml/2006/main">
  <c r="O51" i="1"/>
  <c r="N51"/>
  <c r="M51"/>
  <c r="L51"/>
  <c r="O74"/>
  <c r="N74"/>
  <c r="M74"/>
  <c r="L74"/>
  <c r="O60"/>
  <c r="N60"/>
  <c r="M60"/>
  <c r="L60"/>
  <c r="O53"/>
  <c r="N53"/>
  <c r="M53"/>
  <c r="L53"/>
  <c r="O47"/>
  <c r="N47"/>
  <c r="M47"/>
  <c r="L47"/>
  <c r="O49"/>
  <c r="N49"/>
  <c r="M49"/>
  <c r="L49"/>
  <c r="O12"/>
  <c r="N48"/>
  <c r="N14"/>
  <c r="N13"/>
  <c r="N12"/>
  <c r="M20"/>
  <c r="M19"/>
  <c r="M48"/>
  <c r="M12"/>
  <c r="L48"/>
  <c r="L12"/>
  <c r="O38"/>
  <c r="N38"/>
  <c r="M38"/>
  <c r="L38"/>
  <c r="O37"/>
  <c r="N37"/>
  <c r="M37"/>
  <c r="L37"/>
  <c r="O36"/>
  <c r="N36"/>
  <c r="M36"/>
  <c r="L36"/>
  <c r="O54"/>
  <c r="N54"/>
  <c r="M54"/>
  <c r="L54"/>
  <c r="O73"/>
  <c r="O72"/>
  <c r="N73"/>
  <c r="N72"/>
  <c r="M73"/>
  <c r="M72"/>
  <c r="L73"/>
  <c r="L72"/>
  <c r="O14"/>
  <c r="O13"/>
  <c r="O20"/>
  <c r="O19"/>
  <c r="O26"/>
  <c r="O25"/>
  <c r="O29"/>
  <c r="O32"/>
  <c r="O34"/>
  <c r="O31"/>
  <c r="O28"/>
  <c r="O58"/>
  <c r="O56"/>
  <c r="O63"/>
  <c r="O66"/>
  <c r="O52"/>
  <c r="O76"/>
  <c r="N20"/>
  <c r="N19"/>
  <c r="N26"/>
  <c r="N25"/>
  <c r="N29"/>
  <c r="N32"/>
  <c r="N34"/>
  <c r="N31"/>
  <c r="N28"/>
  <c r="N42"/>
  <c r="N41"/>
  <c r="N40"/>
  <c r="N56"/>
  <c r="N58"/>
  <c r="N63"/>
  <c r="N66"/>
  <c r="N52"/>
  <c r="N76"/>
  <c r="M14"/>
  <c r="M13"/>
  <c r="M26"/>
  <c r="M25"/>
  <c r="M29"/>
  <c r="M32"/>
  <c r="M34"/>
  <c r="M31"/>
  <c r="M28"/>
  <c r="M42"/>
  <c r="M41"/>
  <c r="M40"/>
  <c r="M56"/>
  <c r="M58"/>
  <c r="M63"/>
  <c r="M66"/>
  <c r="M52"/>
  <c r="M76"/>
  <c r="L14"/>
  <c r="L13"/>
  <c r="L20"/>
  <c r="L19"/>
  <c r="L26"/>
  <c r="L25"/>
  <c r="L29"/>
  <c r="L32"/>
  <c r="L34"/>
  <c r="L31"/>
  <c r="L28"/>
  <c r="L42"/>
  <c r="L41"/>
  <c r="L40"/>
  <c r="L56"/>
  <c r="L58"/>
  <c r="L63"/>
  <c r="L66"/>
  <c r="L52"/>
  <c r="L76"/>
  <c r="O42"/>
  <c r="O41"/>
  <c r="O40"/>
  <c r="O45"/>
  <c r="O44"/>
  <c r="O61"/>
  <c r="N61"/>
  <c r="M61"/>
  <c r="L61"/>
  <c r="Q14"/>
  <c r="Q13"/>
  <c r="Q20"/>
  <c r="Q19"/>
  <c r="Q26"/>
  <c r="Q25"/>
  <c r="Q29"/>
  <c r="Q34"/>
  <c r="Q31"/>
  <c r="Q28"/>
  <c r="Q42"/>
  <c r="Q40"/>
  <c r="Q45"/>
  <c r="Q44"/>
  <c r="Q47"/>
  <c r="Q63"/>
  <c r="Q52"/>
  <c r="Q51"/>
  <c r="Q12"/>
  <c r="P14"/>
  <c r="P13"/>
  <c r="P20"/>
  <c r="P19"/>
  <c r="P26"/>
  <c r="P25"/>
  <c r="P29"/>
  <c r="P34"/>
  <c r="P31"/>
  <c r="P28"/>
  <c r="P42"/>
  <c r="P40"/>
  <c r="P45"/>
  <c r="P44"/>
  <c r="P47"/>
  <c r="P63"/>
  <c r="P52"/>
  <c r="P51"/>
  <c r="P12"/>
  <c r="N45"/>
  <c r="N44"/>
  <c r="M45"/>
  <c r="M44"/>
  <c r="L45"/>
  <c r="L44"/>
  <c r="Q66"/>
  <c r="P66"/>
</calcChain>
</file>

<file path=xl/sharedStrings.xml><?xml version="1.0" encoding="utf-8"?>
<sst xmlns="http://schemas.openxmlformats.org/spreadsheetml/2006/main" count="464" uniqueCount="143">
  <si>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</si>
  <si>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</si>
  <si>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430</t>
  </si>
  <si>
    <t>025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</si>
  <si>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</si>
  <si>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</si>
  <si>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</si>
  <si>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</si>
  <si>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</si>
  <si>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</si>
  <si>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</si>
  <si>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</si>
  <si>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</si>
  <si>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</si>
  <si>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</si>
  <si>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</si>
  <si>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</si>
  <si>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</si>
  <si>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</si>
  <si>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</si>
  <si>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01</t>
  </si>
  <si>
    <t>110</t>
  </si>
  <si>
    <t>010</t>
  </si>
  <si>
    <t>02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</si>
  <si>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</si>
  <si>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</si>
  <si>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</si>
  <si>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</si>
  <si>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</si>
  <si>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</si>
  <si>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</si>
  <si>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</si>
  <si>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</si>
  <si>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</si>
  <si>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</si>
  <si>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</si>
  <si>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</si>
  <si>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</si>
  <si>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</si>
  <si>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</si>
  <si>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</si>
  <si>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</si>
  <si>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</si>
  <si>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</si>
  <si>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</si>
  <si>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</si>
  <si>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</si>
  <si>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06</t>
  </si>
  <si>
    <t>992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</si>
  <si>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</si>
  <si>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</si>
  <si>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Единый сельскохозяйственный налог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</si>
  <si>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</si>
  <si>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</si>
  <si>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</si>
  <si>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</si>
  <si>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033</t>
  </si>
  <si>
    <t>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</si>
  <si>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</si>
  <si>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</si>
  <si>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</si>
  <si>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</si>
  <si>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</si>
  <si>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</si>
  <si>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</si>
  <si>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</si>
  <si>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Наименование главного администратора доходов  бюджета</t>
  </si>
  <si>
    <t xml:space="preserve">Показатели
прогноза доходов бюджета на первый год плангового периода
</t>
  </si>
  <si>
    <t>Показатели прогноза доходов бюджета на второй год плангового периода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</si>
  <si>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</si>
  <si>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</t>
  </si>
  <si>
    <t>33</t>
  </si>
  <si>
    <t>140</t>
  </si>
  <si>
    <t>Федеральная антимонопольная служба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</si>
  <si>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</si>
  <si>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</si>
  <si>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</si>
  <si>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</si>
  <si>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Иные межбюджетные трансферты</t>
  </si>
  <si>
    <t>13</t>
  </si>
  <si>
    <t>995</t>
  </si>
  <si>
    <t>130</t>
  </si>
  <si>
    <t>Прочие доходы от компенсации затрат бюджетов сельских поселений</t>
  </si>
  <si>
    <t>Администра-ция Новополян-ского сельского посления Апшеронско-го района</t>
  </si>
  <si>
    <t>990</t>
  </si>
  <si>
    <t>Прочие доходы от компенсации затрат государства</t>
  </si>
  <si>
    <t>161</t>
  </si>
  <si>
    <t>51</t>
  </si>
  <si>
    <t>821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</si>
  <si>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</si>
  <si>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</si>
  <si>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</si>
  <si>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14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</si>
  <si>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</si>
  <si>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Финансовый орган</t>
  </si>
  <si>
    <t>Едидица измерения</t>
  </si>
  <si>
    <t>Новополянское сельское поселение Апшеронского района</t>
  </si>
  <si>
    <t>Наименование публично-правового образования</t>
  </si>
  <si>
    <t>тыс. рублей</t>
  </si>
  <si>
    <t>администрация Новополянского сельского поселения Апшеронского района</t>
  </si>
  <si>
    <t>Глава Новополянского сельского поселения Апшеронского района</t>
  </si>
  <si>
    <t>Администрация Новополянского сельского посления Апшеронского района</t>
  </si>
  <si>
    <t>Кусакин А.В.</t>
  </si>
  <si>
    <t>Федеральное казначейство</t>
  </si>
  <si>
    <t>код главного администратора доходов бюджета поселения</t>
  </si>
  <si>
    <t>Доходы от компенсации затрат государства</t>
  </si>
  <si>
    <t>ДОХОДЫ ОТ ПРОДАЖИ МАТЕРИАЛЬНЫХ И НЕМАТЕРИАЛЬ-НЫХ АКТИВОВ</t>
  </si>
  <si>
    <t>Департамент имущественных отношений Краснодарского края</t>
  </si>
  <si>
    <t>Дотации бюджетам сельских поселений  на выравнивание бюджетной обеспеченности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</si>
  <si>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</si>
  <si>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Реестр источников доходов бюджета  Новополянского сельского поселения Апшеронского района на 2019 год</t>
  </si>
  <si>
    <t>А.В.Кусакин</t>
  </si>
  <si>
    <t>Федеральная налоговая служба</t>
  </si>
  <si>
    <t xml:space="preserve">Налог на имущество физических лиц, взимаемый по ставкам, применяемым к объектам налогооблажения расположенных в границах сельских поселений </t>
  </si>
  <si>
    <t>ВСЕГО ДОХОДОВ</t>
  </si>
  <si>
    <t xml:space="preserve">Прочие безвозмездные поступления </t>
  </si>
  <si>
    <t>на 01 января 2020 года</t>
  </si>
  <si>
    <t>Показатели прогноза доходов в 2019 году в соответствии с решением о бюджете (по состоянию на 01.10.2019)</t>
  </si>
  <si>
    <t>Показатели прогноза доходов бюджета на 2020 год</t>
  </si>
  <si>
    <t>Оценка исполнения 2019 года</t>
  </si>
  <si>
    <t>Показатели кассовых поступлений в 2019 году (по состоянию на 01.10.2019) в бюджет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</si>
  <si>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</si>
  <si>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</t>
  </si>
  <si>
    <t>035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</si>
  <si>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</si>
  <si>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</si>
  <si>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</si>
  <si>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</si>
  <si>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Прочие дотации</t>
  </si>
  <si>
    <t>Прочие дотации бюджетам сельских поселений</t>
  </si>
  <si>
    <t xml:space="preserve">Прочие субсидии 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</si>
  <si>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</si>
  <si>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</si>
  <si>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</si>
  <si>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</si>
  <si>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</si>
  <si>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</si>
  <si>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оказания платных услуг (работ) и компенсации затрат государства</t>
  </si>
  <si>
    <t>Штрафы, санкции, вохмещение ущерба</t>
  </si>
  <si>
    <t>Безвозмездные поступления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</si>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</sst>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"/>
    <numFmt numFmtId="166" formatCode="0000"/>
    <numFmt numFmtId="167" formatCode="0.0"/>
  </numFmts>
  <fonts count="22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Calibri"/>
      <family val="2"/>
    </font>
    <font>
      <b/>
      <sz val="12"/>
      <color indexed="10"/>
      <name val="Times New Roman"/>
      <family val="1"/>
      <charset val="204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8"/>
      <name val="Calibri"/>
      <family val="2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Arial"/>
    </font>
    <font>
      <u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1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15" fillId="0" borderId="0"/>
    <xf numFmtId="0" fontId="17" fillId="0" borderId="0"/>
  </cellStyleXfs>
  <cellXfs count="9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1" fillId="0" borderId="0" xfId="0" applyFont="1"/>
    <xf numFmtId="2" fontId="5" fillId="0" borderId="1" xfId="0" applyNumberFormat="1" applyFont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right" vertical="center"/>
    </xf>
    <xf numFmtId="0" fontId="6" fillId="0" borderId="0" xfId="0" applyFont="1"/>
    <xf numFmtId="2" fontId="4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9" fillId="0" borderId="0" xfId="0" applyFont="1"/>
    <xf numFmtId="2" fontId="10" fillId="0" borderId="1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13" fillId="0" borderId="1" xfId="5" applyFont="1" applyFill="1" applyBorder="1" applyAlignment="1">
      <alignment horizontal="center" vertical="center" wrapText="1"/>
    </xf>
    <xf numFmtId="0" fontId="2" fillId="0" borderId="2" xfId="6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right" vertical="center"/>
    </xf>
    <xf numFmtId="2" fontId="16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166" fontId="1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3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67" fontId="5" fillId="0" borderId="1" xfId="0" applyNumberFormat="1" applyFont="1" applyBorder="1" applyAlignment="1">
      <alignment horizontal="right" vertical="center"/>
    </xf>
    <xf numFmtId="167" fontId="5" fillId="0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Fill="1" applyBorder="1" applyAlignment="1">
      <alignment horizontal="right" vertical="center"/>
    </xf>
    <xf numFmtId="167" fontId="10" fillId="0" borderId="1" xfId="0" applyNumberFormat="1" applyFont="1" applyFill="1" applyBorder="1" applyAlignment="1">
      <alignment horizontal="right" vertical="center"/>
    </xf>
    <xf numFmtId="2" fontId="4" fillId="0" borderId="4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67" fontId="19" fillId="0" borderId="1" xfId="0" applyNumberFormat="1" applyFont="1" applyFill="1" applyBorder="1" applyAlignment="1">
      <alignment horizontal="right" vertical="center"/>
    </xf>
    <xf numFmtId="167" fontId="8" fillId="0" borderId="1" xfId="0" applyNumberFormat="1" applyFont="1" applyFill="1" applyBorder="1" applyAlignment="1">
      <alignment horizontal="right" vertical="center"/>
    </xf>
    <xf numFmtId="167" fontId="16" fillId="0" borderId="1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 wrapText="1"/>
    </xf>
    <xf numFmtId="167" fontId="8" fillId="0" borderId="5" xfId="0" applyNumberFormat="1" applyFont="1" applyFill="1" applyBorder="1" applyAlignment="1">
      <alignment horizontal="right" vertical="center"/>
    </xf>
    <xf numFmtId="0" fontId="20" fillId="0" borderId="0" xfId="0" applyFont="1"/>
    <xf numFmtId="167" fontId="16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Alignment="1">
      <alignment horizontal="left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" fillId="0" borderId="4" xfId="0" applyFont="1" applyBorder="1" applyAlignme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7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_готовый 1 и 2" xfId="5"/>
    <cellStyle name="Обычный_готовый 1 и 2_1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5"/>
  <sheetViews>
    <sheetView tabSelected="1" view="pageBreakPreview" topLeftCell="A9" zoomScale="60" zoomScaleNormal="55" workbookViewId="0">
      <selection activeCell="M15" sqref="M15"/>
    </sheetView>
  </sheetViews>
  <sheetFormatPr defaultRowHeight="15"/>
  <cols>
    <col min="1" max="1" width="29.28515625" style="1" customWidth="1"/>
    <col min="2" max="2" width="10.42578125" customWidth="1"/>
    <col min="4" max="4" width="11.5703125" customWidth="1"/>
    <col min="5" max="5" width="9.5703125" customWidth="1"/>
    <col min="6" max="6" width="12" customWidth="1"/>
    <col min="7" max="7" width="9.42578125" customWidth="1"/>
    <col min="8" max="8" width="11.140625" customWidth="1"/>
    <col min="9" max="9" width="12.85546875" customWidth="1"/>
    <col min="10" max="10" width="31" style="1" customWidth="1"/>
    <col min="11" max="11" width="20.140625" style="1" customWidth="1"/>
    <col min="12" max="12" width="14.85546875" customWidth="1"/>
    <col min="13" max="13" width="15.5703125" customWidth="1"/>
    <col min="14" max="14" width="13.28515625" customWidth="1"/>
    <col min="15" max="15" width="13.85546875" customWidth="1"/>
    <col min="16" max="16" width="13.85546875" hidden="1" customWidth="1"/>
    <col min="17" max="17" width="14.5703125" hidden="1" customWidth="1"/>
  </cols>
  <sheetData>
    <row r="1" spans="1:23" ht="21" customHeight="1">
      <c r="B1" s="8"/>
      <c r="C1" s="8"/>
      <c r="D1" s="86" t="s">
        <v>110</v>
      </c>
      <c r="E1" s="86"/>
      <c r="F1" s="86"/>
      <c r="G1" s="86"/>
      <c r="H1" s="86"/>
      <c r="I1" s="86"/>
      <c r="J1" s="86"/>
      <c r="K1" s="86"/>
      <c r="L1" s="86"/>
      <c r="M1" s="86"/>
      <c r="N1" s="8"/>
      <c r="O1" s="8"/>
      <c r="P1" s="8"/>
      <c r="Q1" s="8"/>
    </row>
    <row r="2" spans="1:23" ht="9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8"/>
      <c r="O2" s="8"/>
      <c r="P2" s="8"/>
      <c r="Q2" s="8"/>
    </row>
    <row r="3" spans="1:23" ht="18.75">
      <c r="B3" s="8"/>
      <c r="C3" s="8"/>
      <c r="D3" s="10"/>
      <c r="E3" s="10"/>
      <c r="F3" s="10"/>
      <c r="G3" s="10"/>
      <c r="H3" s="86" t="s">
        <v>116</v>
      </c>
      <c r="I3" s="86"/>
      <c r="J3" s="86"/>
      <c r="K3" s="10"/>
      <c r="L3" s="10"/>
      <c r="M3" s="10"/>
      <c r="N3" s="8"/>
      <c r="O3" s="8"/>
      <c r="P3" s="8"/>
      <c r="Q3" s="8"/>
    </row>
    <row r="4" spans="1:23" ht="36.75" customHeight="1">
      <c r="A4" s="29" t="s">
        <v>94</v>
      </c>
      <c r="B4" s="8"/>
      <c r="C4" s="8"/>
      <c r="D4" s="30"/>
      <c r="E4" s="88" t="s">
        <v>99</v>
      </c>
      <c r="F4" s="89"/>
      <c r="G4" s="89"/>
      <c r="H4" s="89"/>
      <c r="I4" s="89"/>
      <c r="J4" s="89"/>
      <c r="K4" s="89"/>
      <c r="L4" s="10"/>
      <c r="M4" s="10"/>
      <c r="N4" s="8"/>
      <c r="O4" s="8"/>
      <c r="P4" s="8"/>
      <c r="Q4" s="8"/>
    </row>
    <row r="5" spans="1:23" ht="21.75" customHeight="1">
      <c r="A5" s="29" t="s">
        <v>97</v>
      </c>
      <c r="B5" s="8"/>
      <c r="C5" s="8"/>
      <c r="D5" s="30"/>
      <c r="E5" s="88" t="s">
        <v>96</v>
      </c>
      <c r="F5" s="88"/>
      <c r="G5" s="88"/>
      <c r="H5" s="88"/>
      <c r="I5" s="88"/>
      <c r="J5" s="88"/>
      <c r="K5" s="10"/>
      <c r="L5" s="10"/>
      <c r="M5" s="10"/>
      <c r="N5" s="8"/>
      <c r="O5" s="8"/>
      <c r="P5" s="8"/>
      <c r="Q5" s="8"/>
    </row>
    <row r="6" spans="1:23" ht="20.25" customHeight="1">
      <c r="A6" s="29" t="s">
        <v>95</v>
      </c>
      <c r="B6" s="8"/>
      <c r="C6" s="8"/>
      <c r="D6" s="2"/>
      <c r="E6" s="90" t="s">
        <v>98</v>
      </c>
      <c r="F6" s="90"/>
      <c r="G6" s="90"/>
      <c r="H6" s="90"/>
      <c r="I6" s="90"/>
      <c r="J6" s="90"/>
      <c r="K6" s="10"/>
      <c r="L6" s="10"/>
      <c r="M6" s="10"/>
      <c r="N6" s="8"/>
      <c r="O6" s="8"/>
      <c r="P6" s="8"/>
      <c r="Q6" s="8"/>
    </row>
    <row r="7" spans="1:23" ht="15.75">
      <c r="B7" s="8"/>
      <c r="C7" s="8"/>
      <c r="D7" s="8"/>
      <c r="E7" s="8"/>
      <c r="F7" s="8"/>
      <c r="G7" s="8"/>
      <c r="H7" s="8"/>
      <c r="I7" s="8"/>
      <c r="J7" s="11"/>
      <c r="K7" s="11"/>
      <c r="L7" s="8"/>
      <c r="M7" s="8"/>
      <c r="N7" s="8"/>
      <c r="O7" s="8"/>
      <c r="P7" s="8"/>
      <c r="Q7" s="12"/>
    </row>
    <row r="8" spans="1:23" ht="31.5" customHeight="1">
      <c r="A8" s="91" t="s">
        <v>4</v>
      </c>
      <c r="B8" s="87" t="s">
        <v>5</v>
      </c>
      <c r="C8" s="87"/>
      <c r="D8" s="87"/>
      <c r="E8" s="87"/>
      <c r="F8" s="87"/>
      <c r="G8" s="87"/>
      <c r="H8" s="87"/>
      <c r="I8" s="87"/>
      <c r="J8" s="87" t="s">
        <v>6</v>
      </c>
      <c r="K8" s="87" t="s">
        <v>66</v>
      </c>
      <c r="L8" s="94" t="s">
        <v>117</v>
      </c>
      <c r="M8" s="94" t="s">
        <v>120</v>
      </c>
      <c r="N8" s="94" t="s">
        <v>119</v>
      </c>
      <c r="O8" s="94" t="s">
        <v>118</v>
      </c>
      <c r="P8" s="91" t="s">
        <v>67</v>
      </c>
      <c r="Q8" s="87" t="s">
        <v>68</v>
      </c>
    </row>
    <row r="9" spans="1:23" ht="93" customHeight="1">
      <c r="A9" s="92"/>
      <c r="B9" s="87" t="s">
        <v>104</v>
      </c>
      <c r="C9" s="87" t="s">
        <v>7</v>
      </c>
      <c r="D9" s="87"/>
      <c r="E9" s="87"/>
      <c r="F9" s="87"/>
      <c r="G9" s="87"/>
      <c r="H9" s="87" t="s">
        <v>8</v>
      </c>
      <c r="I9" s="87"/>
      <c r="J9" s="87"/>
      <c r="K9" s="87"/>
      <c r="L9" s="94"/>
      <c r="M9" s="94"/>
      <c r="N9" s="94"/>
      <c r="O9" s="94"/>
      <c r="P9" s="92"/>
      <c r="Q9" s="87"/>
    </row>
    <row r="10" spans="1:23" ht="85.5" customHeight="1">
      <c r="A10" s="93"/>
      <c r="B10" s="87"/>
      <c r="C10" s="28" t="s">
        <v>9</v>
      </c>
      <c r="D10" s="28" t="s">
        <v>10</v>
      </c>
      <c r="E10" s="28" t="s">
        <v>11</v>
      </c>
      <c r="F10" s="28" t="s">
        <v>12</v>
      </c>
      <c r="G10" s="28" t="s">
        <v>13</v>
      </c>
      <c r="H10" s="28" t="s">
        <v>14</v>
      </c>
      <c r="I10" s="28" t="s">
        <v>15</v>
      </c>
      <c r="J10" s="87"/>
      <c r="K10" s="87"/>
      <c r="L10" s="94"/>
      <c r="M10" s="94"/>
      <c r="N10" s="94"/>
      <c r="O10" s="94"/>
      <c r="P10" s="93"/>
      <c r="Q10" s="87"/>
    </row>
    <row r="11" spans="1:23" ht="21.75" customHeight="1">
      <c r="A11" s="52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  <c r="L11" s="51">
        <v>12</v>
      </c>
      <c r="M11" s="51">
        <v>13</v>
      </c>
      <c r="N11" s="51">
        <v>14</v>
      </c>
      <c r="O11" s="51">
        <v>15</v>
      </c>
      <c r="P11" s="52"/>
      <c r="Q11" s="28"/>
    </row>
    <row r="12" spans="1:23" s="14" customFormat="1" ht="72" customHeight="1">
      <c r="A12" s="77" t="s">
        <v>16</v>
      </c>
      <c r="B12" s="78"/>
      <c r="C12" s="79">
        <v>1</v>
      </c>
      <c r="D12" s="80" t="s">
        <v>17</v>
      </c>
      <c r="E12" s="80" t="s">
        <v>17</v>
      </c>
      <c r="F12" s="80" t="s">
        <v>18</v>
      </c>
      <c r="G12" s="80" t="s">
        <v>17</v>
      </c>
      <c r="H12" s="80" t="s">
        <v>19</v>
      </c>
      <c r="I12" s="80" t="s">
        <v>18</v>
      </c>
      <c r="J12" s="85" t="s">
        <v>131</v>
      </c>
      <c r="K12" s="31"/>
      <c r="L12" s="53">
        <f>L13+L19+L25+L28+L36+L40+L44+L47</f>
        <v>3638.2</v>
      </c>
      <c r="M12" s="76">
        <f>M13+M19+M25+M28+M36+M40+M44+M47</f>
        <v>2340.8069999999998</v>
      </c>
      <c r="N12" s="53">
        <f>N13+N19+N25+N28+N36+N40+N44+N47</f>
        <v>3697.08</v>
      </c>
      <c r="O12" s="53">
        <f>O13+O19+O25+O28+O36+O40+O44+O47</f>
        <v>3997.6</v>
      </c>
      <c r="P12" s="6" t="e">
        <f>P13+P19+P25+P28+P40+P44+P47+P51</f>
        <v>#REF!</v>
      </c>
      <c r="Q12" s="6" t="e">
        <f>Q13+Q19+Q25+Q28+Q40+Q44+Q47+Q51</f>
        <v>#REF!</v>
      </c>
    </row>
    <row r="13" spans="1:23" s="8" customFormat="1" ht="50.25" customHeight="1">
      <c r="A13" s="3" t="s">
        <v>131</v>
      </c>
      <c r="B13" s="32"/>
      <c r="C13" s="32">
        <v>1</v>
      </c>
      <c r="D13" s="33" t="s">
        <v>20</v>
      </c>
      <c r="E13" s="33" t="s">
        <v>17</v>
      </c>
      <c r="F13" s="33" t="s">
        <v>18</v>
      </c>
      <c r="G13" s="33" t="s">
        <v>17</v>
      </c>
      <c r="H13" s="33" t="s">
        <v>19</v>
      </c>
      <c r="I13" s="33" t="s">
        <v>18</v>
      </c>
      <c r="J13" s="3" t="s">
        <v>132</v>
      </c>
      <c r="K13" s="16"/>
      <c r="L13" s="54">
        <f>SUM(L14)</f>
        <v>572</v>
      </c>
      <c r="M13" s="54">
        <f>M14</f>
        <v>381.04999999999995</v>
      </c>
      <c r="N13" s="54">
        <f>SUM(N14)</f>
        <v>571.95000000000005</v>
      </c>
      <c r="O13" s="54">
        <f>SUM(O14)</f>
        <v>636</v>
      </c>
      <c r="P13" s="7">
        <f>SUM(P14)</f>
        <v>538</v>
      </c>
      <c r="Q13" s="7">
        <f>SUM(Q14)</f>
        <v>570</v>
      </c>
    </row>
    <row r="14" spans="1:23" s="4" customFormat="1" ht="33.75" customHeight="1">
      <c r="A14" s="3" t="s">
        <v>131</v>
      </c>
      <c r="B14" s="32"/>
      <c r="C14" s="32">
        <v>1</v>
      </c>
      <c r="D14" s="33" t="s">
        <v>20</v>
      </c>
      <c r="E14" s="33" t="s">
        <v>23</v>
      </c>
      <c r="F14" s="33" t="s">
        <v>18</v>
      </c>
      <c r="G14" s="33" t="s">
        <v>20</v>
      </c>
      <c r="H14" s="33" t="s">
        <v>19</v>
      </c>
      <c r="I14" s="33" t="s">
        <v>21</v>
      </c>
      <c r="J14" s="3" t="s">
        <v>25</v>
      </c>
      <c r="K14" s="16"/>
      <c r="L14" s="55">
        <f t="shared" ref="L14:Q14" si="0">SUM(L15:L17)</f>
        <v>572</v>
      </c>
      <c r="M14" s="55">
        <f>SUM(M15:M18)</f>
        <v>381.04999999999995</v>
      </c>
      <c r="N14" s="55">
        <f>SUM(N15:N18)</f>
        <v>571.95000000000005</v>
      </c>
      <c r="O14" s="55">
        <f t="shared" si="0"/>
        <v>636</v>
      </c>
      <c r="P14" s="17">
        <f t="shared" si="0"/>
        <v>538</v>
      </c>
      <c r="Q14" s="17">
        <f t="shared" si="0"/>
        <v>570</v>
      </c>
      <c r="R14"/>
      <c r="S14"/>
      <c r="T14"/>
      <c r="U14"/>
      <c r="V14"/>
      <c r="W14"/>
    </row>
    <row r="15" spans="1:23" ht="179.25" customHeight="1">
      <c r="A15" s="3" t="s">
        <v>131</v>
      </c>
      <c r="B15" s="32">
        <v>182</v>
      </c>
      <c r="C15" s="32">
        <v>1</v>
      </c>
      <c r="D15" s="33" t="s">
        <v>20</v>
      </c>
      <c r="E15" s="33" t="s">
        <v>23</v>
      </c>
      <c r="F15" s="33" t="s">
        <v>22</v>
      </c>
      <c r="G15" s="33" t="s">
        <v>20</v>
      </c>
      <c r="H15" s="33" t="s">
        <v>19</v>
      </c>
      <c r="I15" s="33" t="s">
        <v>21</v>
      </c>
      <c r="J15" s="3" t="s">
        <v>26</v>
      </c>
      <c r="K15" s="16" t="s">
        <v>112</v>
      </c>
      <c r="L15" s="71">
        <v>572</v>
      </c>
      <c r="M15" s="71">
        <v>374.9</v>
      </c>
      <c r="N15" s="71">
        <v>565.79999999999995</v>
      </c>
      <c r="O15" s="71">
        <v>636</v>
      </c>
      <c r="P15" s="17">
        <v>538</v>
      </c>
      <c r="Q15" s="17">
        <v>570</v>
      </c>
    </row>
    <row r="16" spans="1:23" ht="39.75" hidden="1" customHeight="1">
      <c r="A16" s="3" t="s">
        <v>25</v>
      </c>
      <c r="B16" s="32">
        <v>182</v>
      </c>
      <c r="C16" s="32">
        <v>1</v>
      </c>
      <c r="D16" s="33" t="s">
        <v>20</v>
      </c>
      <c r="E16" s="33" t="s">
        <v>23</v>
      </c>
      <c r="F16" s="33" t="s">
        <v>24</v>
      </c>
      <c r="G16" s="33" t="s">
        <v>20</v>
      </c>
      <c r="H16" s="33" t="s">
        <v>19</v>
      </c>
      <c r="I16" s="33" t="s">
        <v>21</v>
      </c>
      <c r="J16" s="3" t="s">
        <v>27</v>
      </c>
      <c r="K16" s="16" t="s">
        <v>112</v>
      </c>
      <c r="L16" s="56">
        <v>0</v>
      </c>
      <c r="M16" s="56">
        <v>0</v>
      </c>
      <c r="N16" s="56">
        <v>0</v>
      </c>
      <c r="O16" s="56">
        <v>0</v>
      </c>
      <c r="P16" s="17">
        <v>0</v>
      </c>
      <c r="Q16" s="17">
        <v>0</v>
      </c>
    </row>
    <row r="17" spans="1:17" ht="115.5" customHeight="1">
      <c r="A17" s="3" t="s">
        <v>25</v>
      </c>
      <c r="B17" s="32">
        <v>182</v>
      </c>
      <c r="C17" s="32">
        <v>1</v>
      </c>
      <c r="D17" s="33" t="s">
        <v>20</v>
      </c>
      <c r="E17" s="33" t="s">
        <v>23</v>
      </c>
      <c r="F17" s="33" t="s">
        <v>28</v>
      </c>
      <c r="G17" s="33" t="s">
        <v>20</v>
      </c>
      <c r="H17" s="33" t="s">
        <v>19</v>
      </c>
      <c r="I17" s="33" t="s">
        <v>21</v>
      </c>
      <c r="J17" s="3" t="s">
        <v>29</v>
      </c>
      <c r="K17" s="16" t="s">
        <v>112</v>
      </c>
      <c r="L17" s="71">
        <v>0</v>
      </c>
      <c r="M17" s="71">
        <v>1.258</v>
      </c>
      <c r="N17" s="71">
        <v>1.258</v>
      </c>
      <c r="O17" s="71">
        <v>0</v>
      </c>
      <c r="P17" s="17">
        <v>0</v>
      </c>
      <c r="Q17" s="17">
        <v>0</v>
      </c>
    </row>
    <row r="18" spans="1:17" ht="229.5" customHeight="1">
      <c r="A18" s="3" t="s">
        <v>131</v>
      </c>
      <c r="B18" s="32">
        <v>182</v>
      </c>
      <c r="C18" s="32">
        <v>1</v>
      </c>
      <c r="D18" s="33" t="s">
        <v>20</v>
      </c>
      <c r="E18" s="33" t="s">
        <v>23</v>
      </c>
      <c r="F18" s="33" t="s">
        <v>30</v>
      </c>
      <c r="G18" s="33" t="s">
        <v>20</v>
      </c>
      <c r="H18" s="33" t="s">
        <v>19</v>
      </c>
      <c r="I18" s="33" t="s">
        <v>21</v>
      </c>
      <c r="J18" s="3" t="s">
        <v>31</v>
      </c>
      <c r="K18" s="16" t="s">
        <v>112</v>
      </c>
      <c r="L18" s="71">
        <v>0</v>
      </c>
      <c r="M18" s="71">
        <v>4.8920000000000003</v>
      </c>
      <c r="N18" s="71">
        <v>4.8920000000000003</v>
      </c>
      <c r="O18" s="71">
        <v>0</v>
      </c>
      <c r="P18" s="15">
        <v>1074410</v>
      </c>
      <c r="Q18" s="15">
        <v>1151767</v>
      </c>
    </row>
    <row r="19" spans="1:17" s="8" customFormat="1" ht="100.5" customHeight="1">
      <c r="A19" s="18" t="s">
        <v>131</v>
      </c>
      <c r="B19" s="32"/>
      <c r="C19" s="32">
        <v>1</v>
      </c>
      <c r="D19" s="33" t="s">
        <v>32</v>
      </c>
      <c r="E19" s="33" t="s">
        <v>17</v>
      </c>
      <c r="F19" s="33" t="s">
        <v>18</v>
      </c>
      <c r="G19" s="33" t="s">
        <v>17</v>
      </c>
      <c r="H19" s="33" t="s">
        <v>19</v>
      </c>
      <c r="I19" s="33" t="s">
        <v>18</v>
      </c>
      <c r="J19" s="18" t="s">
        <v>133</v>
      </c>
      <c r="K19" s="19"/>
      <c r="L19" s="72">
        <f t="shared" ref="L19:Q19" si="1">SUM(L20)</f>
        <v>1089.7</v>
      </c>
      <c r="M19" s="72">
        <f t="shared" si="1"/>
        <v>1081.0830000000001</v>
      </c>
      <c r="N19" s="72">
        <f t="shared" si="1"/>
        <v>1089.7</v>
      </c>
      <c r="O19" s="72">
        <f t="shared" si="1"/>
        <v>1634.6</v>
      </c>
      <c r="P19" s="27">
        <f t="shared" si="1"/>
        <v>1221.2</v>
      </c>
      <c r="Q19" s="27">
        <f t="shared" si="1"/>
        <v>1218.3</v>
      </c>
    </row>
    <row r="20" spans="1:17" ht="78.75" customHeight="1">
      <c r="A20" s="3" t="s">
        <v>131</v>
      </c>
      <c r="B20" s="32"/>
      <c r="C20" s="32" t="s">
        <v>33</v>
      </c>
      <c r="D20" s="33" t="s">
        <v>32</v>
      </c>
      <c r="E20" s="33" t="s">
        <v>23</v>
      </c>
      <c r="F20" s="33" t="s">
        <v>18</v>
      </c>
      <c r="G20" s="33" t="s">
        <v>20</v>
      </c>
      <c r="H20" s="33" t="s">
        <v>19</v>
      </c>
      <c r="I20" s="33" t="s">
        <v>21</v>
      </c>
      <c r="J20" s="3" t="s">
        <v>34</v>
      </c>
      <c r="K20" s="20"/>
      <c r="L20" s="71">
        <f t="shared" ref="L20:Q20" si="2">SUM(L21:L24)</f>
        <v>1089.7</v>
      </c>
      <c r="M20" s="71">
        <f t="shared" si="2"/>
        <v>1081.0830000000001</v>
      </c>
      <c r="N20" s="71">
        <f t="shared" si="2"/>
        <v>1089.7</v>
      </c>
      <c r="O20" s="71">
        <f t="shared" si="2"/>
        <v>1634.6</v>
      </c>
      <c r="P20" s="26">
        <f t="shared" si="2"/>
        <v>1221.2</v>
      </c>
      <c r="Q20" s="26">
        <f t="shared" si="2"/>
        <v>1218.3</v>
      </c>
    </row>
    <row r="21" spans="1:17" ht="171.75" customHeight="1">
      <c r="A21" s="3" t="s">
        <v>131</v>
      </c>
      <c r="B21" s="34" t="s">
        <v>36</v>
      </c>
      <c r="C21" s="34" t="s">
        <v>33</v>
      </c>
      <c r="D21" s="34" t="s">
        <v>32</v>
      </c>
      <c r="E21" s="34" t="s">
        <v>23</v>
      </c>
      <c r="F21" s="34" t="s">
        <v>37</v>
      </c>
      <c r="G21" s="34" t="s">
        <v>20</v>
      </c>
      <c r="H21" s="34" t="s">
        <v>19</v>
      </c>
      <c r="I21" s="34" t="s">
        <v>21</v>
      </c>
      <c r="J21" s="3" t="s">
        <v>38</v>
      </c>
      <c r="K21" s="3" t="s">
        <v>103</v>
      </c>
      <c r="L21" s="71">
        <v>413.1</v>
      </c>
      <c r="M21" s="71">
        <v>489.38499999999999</v>
      </c>
      <c r="N21" s="71">
        <v>413.1</v>
      </c>
      <c r="O21" s="71">
        <v>624.6</v>
      </c>
      <c r="P21" s="9">
        <v>429</v>
      </c>
      <c r="Q21" s="9">
        <v>428</v>
      </c>
    </row>
    <row r="22" spans="1:17" ht="218.25" customHeight="1">
      <c r="A22" s="3" t="s">
        <v>34</v>
      </c>
      <c r="B22" s="34" t="s">
        <v>36</v>
      </c>
      <c r="C22" s="34" t="s">
        <v>33</v>
      </c>
      <c r="D22" s="34" t="s">
        <v>32</v>
      </c>
      <c r="E22" s="34" t="s">
        <v>23</v>
      </c>
      <c r="F22" s="34" t="s">
        <v>39</v>
      </c>
      <c r="G22" s="34" t="s">
        <v>20</v>
      </c>
      <c r="H22" s="34" t="s">
        <v>19</v>
      </c>
      <c r="I22" s="34" t="s">
        <v>21</v>
      </c>
      <c r="J22" s="3" t="s">
        <v>40</v>
      </c>
      <c r="K22" s="3" t="s">
        <v>103</v>
      </c>
      <c r="L22" s="71">
        <v>5</v>
      </c>
      <c r="M22" s="71">
        <v>3.7210000000000001</v>
      </c>
      <c r="N22" s="71">
        <v>5</v>
      </c>
      <c r="O22" s="71">
        <v>5</v>
      </c>
      <c r="P22" s="9">
        <v>7</v>
      </c>
      <c r="Q22" s="9">
        <v>7</v>
      </c>
    </row>
    <row r="23" spans="1:17" ht="173.25" customHeight="1">
      <c r="A23" s="3" t="s">
        <v>131</v>
      </c>
      <c r="B23" s="34" t="s">
        <v>36</v>
      </c>
      <c r="C23" s="34" t="s">
        <v>33</v>
      </c>
      <c r="D23" s="34" t="s">
        <v>32</v>
      </c>
      <c r="E23" s="34" t="s">
        <v>23</v>
      </c>
      <c r="F23" s="34" t="s">
        <v>41</v>
      </c>
      <c r="G23" s="34" t="s">
        <v>20</v>
      </c>
      <c r="H23" s="34" t="s">
        <v>19</v>
      </c>
      <c r="I23" s="34" t="s">
        <v>21</v>
      </c>
      <c r="J23" s="3" t="s">
        <v>42</v>
      </c>
      <c r="K23" s="3" t="s">
        <v>103</v>
      </c>
      <c r="L23" s="71">
        <v>666.6</v>
      </c>
      <c r="M23" s="71">
        <v>670.74699999999996</v>
      </c>
      <c r="N23" s="71">
        <v>666.6</v>
      </c>
      <c r="O23" s="71">
        <v>1000</v>
      </c>
      <c r="P23" s="9">
        <v>779.3</v>
      </c>
      <c r="Q23" s="9">
        <v>777.5</v>
      </c>
    </row>
    <row r="24" spans="1:17" ht="165" customHeight="1">
      <c r="A24" s="3" t="s">
        <v>131</v>
      </c>
      <c r="B24" s="34" t="s">
        <v>36</v>
      </c>
      <c r="C24" s="34" t="s">
        <v>33</v>
      </c>
      <c r="D24" s="34" t="s">
        <v>32</v>
      </c>
      <c r="E24" s="34" t="s">
        <v>23</v>
      </c>
      <c r="F24" s="34" t="s">
        <v>43</v>
      </c>
      <c r="G24" s="34" t="s">
        <v>20</v>
      </c>
      <c r="H24" s="34" t="s">
        <v>19</v>
      </c>
      <c r="I24" s="34" t="s">
        <v>21</v>
      </c>
      <c r="J24" s="3" t="s">
        <v>44</v>
      </c>
      <c r="K24" s="3" t="s">
        <v>103</v>
      </c>
      <c r="L24" s="71">
        <v>5</v>
      </c>
      <c r="M24" s="71">
        <v>-82.77</v>
      </c>
      <c r="N24" s="71">
        <v>5</v>
      </c>
      <c r="O24" s="71">
        <v>5</v>
      </c>
      <c r="P24" s="9">
        <v>5.9</v>
      </c>
      <c r="Q24" s="9">
        <v>5.8</v>
      </c>
    </row>
    <row r="25" spans="1:17" s="8" customFormat="1" ht="81.75" hidden="1" customHeight="1">
      <c r="A25" s="18" t="s">
        <v>45</v>
      </c>
      <c r="B25" s="35"/>
      <c r="C25" s="35" t="s">
        <v>33</v>
      </c>
      <c r="D25" s="35" t="s">
        <v>46</v>
      </c>
      <c r="E25" s="35" t="s">
        <v>17</v>
      </c>
      <c r="F25" s="35" t="s">
        <v>18</v>
      </c>
      <c r="G25" s="35" t="s">
        <v>17</v>
      </c>
      <c r="H25" s="35" t="s">
        <v>19</v>
      </c>
      <c r="I25" s="35" t="s">
        <v>18</v>
      </c>
      <c r="J25" s="18" t="s">
        <v>45</v>
      </c>
      <c r="K25" s="16"/>
      <c r="L25" s="70">
        <f t="shared" ref="L25:Q25" si="3">SUM(L26)</f>
        <v>0</v>
      </c>
      <c r="M25" s="70">
        <f t="shared" si="3"/>
        <v>0</v>
      </c>
      <c r="N25" s="70">
        <f t="shared" si="3"/>
        <v>0</v>
      </c>
      <c r="O25" s="70">
        <f t="shared" si="3"/>
        <v>0</v>
      </c>
      <c r="P25" s="7">
        <f t="shared" si="3"/>
        <v>0</v>
      </c>
      <c r="Q25" s="7">
        <f t="shared" si="3"/>
        <v>0</v>
      </c>
    </row>
    <row r="26" spans="1:17" ht="75.75" hidden="1" customHeight="1">
      <c r="A26" s="3" t="s">
        <v>51</v>
      </c>
      <c r="B26" s="34"/>
      <c r="C26" s="34" t="s">
        <v>33</v>
      </c>
      <c r="D26" s="34" t="s">
        <v>46</v>
      </c>
      <c r="E26" s="34" t="s">
        <v>32</v>
      </c>
      <c r="F26" s="34" t="s">
        <v>18</v>
      </c>
      <c r="G26" s="34" t="s">
        <v>20</v>
      </c>
      <c r="H26" s="34" t="s">
        <v>19</v>
      </c>
      <c r="I26" s="34" t="s">
        <v>21</v>
      </c>
      <c r="J26" s="3" t="s">
        <v>51</v>
      </c>
      <c r="K26" s="16"/>
      <c r="L26" s="56">
        <f t="shared" ref="L26:Q26" si="4">SUM(L27)</f>
        <v>0</v>
      </c>
      <c r="M26" s="56">
        <f t="shared" si="4"/>
        <v>0</v>
      </c>
      <c r="N26" s="56">
        <f t="shared" si="4"/>
        <v>0</v>
      </c>
      <c r="O26" s="56">
        <f t="shared" si="4"/>
        <v>0</v>
      </c>
      <c r="P26" s="17">
        <f t="shared" si="4"/>
        <v>0</v>
      </c>
      <c r="Q26" s="17">
        <f t="shared" si="4"/>
        <v>0</v>
      </c>
    </row>
    <row r="27" spans="1:17" ht="73.5" hidden="1" customHeight="1">
      <c r="A27" s="3" t="s">
        <v>51</v>
      </c>
      <c r="B27" s="34" t="s">
        <v>35</v>
      </c>
      <c r="C27" s="34" t="s">
        <v>33</v>
      </c>
      <c r="D27" s="34" t="s">
        <v>46</v>
      </c>
      <c r="E27" s="34" t="s">
        <v>32</v>
      </c>
      <c r="F27" s="34" t="s">
        <v>22</v>
      </c>
      <c r="G27" s="34" t="s">
        <v>20</v>
      </c>
      <c r="H27" s="34" t="s">
        <v>19</v>
      </c>
      <c r="I27" s="34" t="s">
        <v>21</v>
      </c>
      <c r="J27" s="3" t="s">
        <v>51</v>
      </c>
      <c r="K27" s="16"/>
      <c r="L27" s="56">
        <v>0</v>
      </c>
      <c r="M27" s="56">
        <v>0</v>
      </c>
      <c r="N27" s="56">
        <v>0</v>
      </c>
      <c r="O27" s="56">
        <v>0</v>
      </c>
      <c r="P27" s="17">
        <v>0</v>
      </c>
      <c r="Q27" s="17">
        <v>0</v>
      </c>
    </row>
    <row r="28" spans="1:17" s="8" customFormat="1" ht="38.25" customHeight="1">
      <c r="A28" s="18" t="s">
        <v>131</v>
      </c>
      <c r="B28" s="35"/>
      <c r="C28" s="35" t="s">
        <v>33</v>
      </c>
      <c r="D28" s="35" t="s">
        <v>47</v>
      </c>
      <c r="E28" s="35" t="s">
        <v>17</v>
      </c>
      <c r="F28" s="35" t="s">
        <v>18</v>
      </c>
      <c r="G28" s="35" t="s">
        <v>17</v>
      </c>
      <c r="H28" s="35" t="s">
        <v>19</v>
      </c>
      <c r="I28" s="35" t="s">
        <v>18</v>
      </c>
      <c r="J28" s="18" t="s">
        <v>134</v>
      </c>
      <c r="K28" s="16"/>
      <c r="L28" s="72">
        <f t="shared" ref="L28:Q28" si="5">SUM(L29+L31)</f>
        <v>1870</v>
      </c>
      <c r="M28" s="72">
        <f t="shared" si="5"/>
        <v>713.24400000000003</v>
      </c>
      <c r="N28" s="72">
        <f t="shared" si="5"/>
        <v>1870</v>
      </c>
      <c r="O28" s="72">
        <f t="shared" si="5"/>
        <v>1727</v>
      </c>
      <c r="P28" s="7">
        <f t="shared" si="5"/>
        <v>1262</v>
      </c>
      <c r="Q28" s="7">
        <f t="shared" si="5"/>
        <v>1300</v>
      </c>
    </row>
    <row r="29" spans="1:17" ht="42" customHeight="1">
      <c r="A29" s="3" t="s">
        <v>131</v>
      </c>
      <c r="B29" s="34"/>
      <c r="C29" s="34" t="s">
        <v>33</v>
      </c>
      <c r="D29" s="34" t="s">
        <v>47</v>
      </c>
      <c r="E29" s="34" t="s">
        <v>20</v>
      </c>
      <c r="F29" s="34" t="s">
        <v>18</v>
      </c>
      <c r="G29" s="34" t="s">
        <v>17</v>
      </c>
      <c r="H29" s="34" t="s">
        <v>19</v>
      </c>
      <c r="I29" s="34" t="s">
        <v>21</v>
      </c>
      <c r="J29" s="3" t="s">
        <v>52</v>
      </c>
      <c r="K29" s="16"/>
      <c r="L29" s="71">
        <f t="shared" ref="L29:Q29" si="6">SUM(L30)</f>
        <v>870</v>
      </c>
      <c r="M29" s="71">
        <f t="shared" si="6"/>
        <v>-35.725000000000001</v>
      </c>
      <c r="N29" s="71">
        <f t="shared" si="6"/>
        <v>870</v>
      </c>
      <c r="O29" s="71">
        <f t="shared" si="6"/>
        <v>649</v>
      </c>
      <c r="P29" s="9">
        <f t="shared" si="6"/>
        <v>270</v>
      </c>
      <c r="Q29" s="9">
        <f t="shared" si="6"/>
        <v>270</v>
      </c>
    </row>
    <row r="30" spans="1:17" ht="109.5" customHeight="1">
      <c r="A30" s="3" t="s">
        <v>131</v>
      </c>
      <c r="B30" s="34">
        <v>182</v>
      </c>
      <c r="C30" s="34">
        <v>1</v>
      </c>
      <c r="D30" s="34" t="s">
        <v>47</v>
      </c>
      <c r="E30" s="34" t="s">
        <v>20</v>
      </c>
      <c r="F30" s="34" t="s">
        <v>28</v>
      </c>
      <c r="G30" s="34" t="s">
        <v>57</v>
      </c>
      <c r="H30" s="34" t="s">
        <v>19</v>
      </c>
      <c r="I30" s="34">
        <v>110</v>
      </c>
      <c r="J30" s="3" t="s">
        <v>113</v>
      </c>
      <c r="K30" s="16" t="s">
        <v>112</v>
      </c>
      <c r="L30" s="71">
        <v>870</v>
      </c>
      <c r="M30" s="71">
        <v>-35.725000000000001</v>
      </c>
      <c r="N30" s="71">
        <v>870</v>
      </c>
      <c r="O30" s="71">
        <v>649</v>
      </c>
      <c r="P30" s="9">
        <v>270</v>
      </c>
      <c r="Q30" s="9">
        <v>270</v>
      </c>
    </row>
    <row r="31" spans="1:17" ht="27.75" customHeight="1">
      <c r="A31" s="3" t="s">
        <v>131</v>
      </c>
      <c r="B31" s="34"/>
      <c r="C31" s="34">
        <v>1</v>
      </c>
      <c r="D31" s="34" t="s">
        <v>47</v>
      </c>
      <c r="E31" s="34" t="s">
        <v>47</v>
      </c>
      <c r="F31" s="34" t="s">
        <v>18</v>
      </c>
      <c r="G31" s="34" t="s">
        <v>17</v>
      </c>
      <c r="H31" s="34" t="s">
        <v>19</v>
      </c>
      <c r="I31" s="34">
        <v>110</v>
      </c>
      <c r="J31" s="3" t="s">
        <v>53</v>
      </c>
      <c r="K31" s="16"/>
      <c r="L31" s="71">
        <f t="shared" ref="L31:Q31" si="7">SUM(L32+L34)</f>
        <v>1000</v>
      </c>
      <c r="M31" s="71">
        <f t="shared" si="7"/>
        <v>748.96900000000005</v>
      </c>
      <c r="N31" s="71">
        <f t="shared" si="7"/>
        <v>1000</v>
      </c>
      <c r="O31" s="71">
        <f t="shared" si="7"/>
        <v>1078</v>
      </c>
      <c r="P31" s="9">
        <f t="shared" si="7"/>
        <v>992</v>
      </c>
      <c r="Q31" s="9">
        <f t="shared" si="7"/>
        <v>1030</v>
      </c>
    </row>
    <row r="32" spans="1:17" ht="30" customHeight="1">
      <c r="A32" s="3" t="s">
        <v>131</v>
      </c>
      <c r="B32" s="34"/>
      <c r="C32" s="34" t="s">
        <v>33</v>
      </c>
      <c r="D32" s="34" t="s">
        <v>47</v>
      </c>
      <c r="E32" s="34" t="s">
        <v>47</v>
      </c>
      <c r="F32" s="34" t="s">
        <v>28</v>
      </c>
      <c r="G32" s="34" t="s">
        <v>17</v>
      </c>
      <c r="H32" s="34" t="s">
        <v>19</v>
      </c>
      <c r="I32" s="34" t="s">
        <v>21</v>
      </c>
      <c r="J32" s="3" t="s">
        <v>54</v>
      </c>
      <c r="K32" s="16"/>
      <c r="L32" s="71">
        <f>SUM(L33)</f>
        <v>90</v>
      </c>
      <c r="M32" s="71">
        <f>SUM(M33)</f>
        <v>64.906999999999996</v>
      </c>
      <c r="N32" s="71">
        <f>SUM(N33)</f>
        <v>90</v>
      </c>
      <c r="O32" s="71">
        <f>SUM(O33)</f>
        <v>91</v>
      </c>
      <c r="P32" s="9">
        <v>250</v>
      </c>
      <c r="Q32" s="9">
        <v>250</v>
      </c>
    </row>
    <row r="33" spans="1:17" ht="89.25" customHeight="1">
      <c r="A33" s="3" t="s">
        <v>131</v>
      </c>
      <c r="B33" s="34" t="s">
        <v>35</v>
      </c>
      <c r="C33" s="34" t="s">
        <v>33</v>
      </c>
      <c r="D33" s="34" t="s">
        <v>47</v>
      </c>
      <c r="E33" s="34" t="s">
        <v>47</v>
      </c>
      <c r="F33" s="34" t="s">
        <v>56</v>
      </c>
      <c r="G33" s="34" t="s">
        <v>57</v>
      </c>
      <c r="H33" s="34" t="s">
        <v>19</v>
      </c>
      <c r="I33" s="34" t="s">
        <v>21</v>
      </c>
      <c r="J33" s="3" t="s">
        <v>55</v>
      </c>
      <c r="K33" s="16" t="s">
        <v>112</v>
      </c>
      <c r="L33" s="71">
        <v>90</v>
      </c>
      <c r="M33" s="71">
        <v>64.906999999999996</v>
      </c>
      <c r="N33" s="71">
        <v>90</v>
      </c>
      <c r="O33" s="71">
        <v>91</v>
      </c>
      <c r="P33" s="9">
        <v>992</v>
      </c>
      <c r="Q33" s="9">
        <v>1030</v>
      </c>
    </row>
    <row r="34" spans="1:17" ht="31.5" customHeight="1">
      <c r="A34" s="3" t="s">
        <v>131</v>
      </c>
      <c r="B34" s="34"/>
      <c r="C34" s="34" t="s">
        <v>33</v>
      </c>
      <c r="D34" s="34" t="s">
        <v>47</v>
      </c>
      <c r="E34" s="34" t="s">
        <v>47</v>
      </c>
      <c r="F34" s="34" t="s">
        <v>30</v>
      </c>
      <c r="G34" s="34" t="s">
        <v>17</v>
      </c>
      <c r="H34" s="34" t="s">
        <v>19</v>
      </c>
      <c r="I34" s="34" t="s">
        <v>21</v>
      </c>
      <c r="J34" s="3" t="s">
        <v>58</v>
      </c>
      <c r="K34" s="16"/>
      <c r="L34" s="71">
        <f t="shared" ref="L34:Q34" si="8">SUM(L35)</f>
        <v>910</v>
      </c>
      <c r="M34" s="71">
        <f t="shared" si="8"/>
        <v>684.06200000000001</v>
      </c>
      <c r="N34" s="71">
        <f t="shared" si="8"/>
        <v>910</v>
      </c>
      <c r="O34" s="71">
        <f t="shared" si="8"/>
        <v>987</v>
      </c>
      <c r="P34" s="9">
        <f t="shared" si="8"/>
        <v>742</v>
      </c>
      <c r="Q34" s="9">
        <f t="shared" si="8"/>
        <v>780</v>
      </c>
    </row>
    <row r="35" spans="1:17" ht="89.25" customHeight="1">
      <c r="A35" s="3" t="s">
        <v>131</v>
      </c>
      <c r="B35" s="34" t="s">
        <v>35</v>
      </c>
      <c r="C35" s="34" t="s">
        <v>33</v>
      </c>
      <c r="D35" s="34" t="s">
        <v>47</v>
      </c>
      <c r="E35" s="34" t="s">
        <v>47</v>
      </c>
      <c r="F35" s="34" t="s">
        <v>60</v>
      </c>
      <c r="G35" s="34" t="s">
        <v>57</v>
      </c>
      <c r="H35" s="34" t="s">
        <v>19</v>
      </c>
      <c r="I35" s="34" t="s">
        <v>21</v>
      </c>
      <c r="J35" s="3" t="s">
        <v>59</v>
      </c>
      <c r="K35" s="73" t="s">
        <v>112</v>
      </c>
      <c r="L35" s="71">
        <v>910</v>
      </c>
      <c r="M35" s="71">
        <v>684.06200000000001</v>
      </c>
      <c r="N35" s="71">
        <v>910</v>
      </c>
      <c r="O35" s="71">
        <v>987</v>
      </c>
      <c r="P35" s="9">
        <v>742</v>
      </c>
      <c r="Q35" s="9">
        <v>780</v>
      </c>
    </row>
    <row r="36" spans="1:17" ht="91.5" customHeight="1">
      <c r="A36" s="3" t="s">
        <v>131</v>
      </c>
      <c r="B36" s="34"/>
      <c r="C36" s="34" t="s">
        <v>33</v>
      </c>
      <c r="D36" s="34" t="s">
        <v>122</v>
      </c>
      <c r="E36" s="34" t="s">
        <v>17</v>
      </c>
      <c r="F36" s="34" t="s">
        <v>18</v>
      </c>
      <c r="G36" s="34" t="s">
        <v>17</v>
      </c>
      <c r="H36" s="34" t="s">
        <v>19</v>
      </c>
      <c r="I36" s="34" t="s">
        <v>18</v>
      </c>
      <c r="J36" s="3" t="s">
        <v>135</v>
      </c>
      <c r="K36" s="3"/>
      <c r="L36" s="71">
        <f>L37</f>
        <v>0</v>
      </c>
      <c r="M36" s="71">
        <f t="shared" ref="M36:O38" si="9">M37</f>
        <v>6</v>
      </c>
      <c r="N36" s="71">
        <f t="shared" si="9"/>
        <v>6</v>
      </c>
      <c r="O36" s="71">
        <f t="shared" si="9"/>
        <v>0</v>
      </c>
      <c r="P36" s="9"/>
      <c r="Q36" s="9"/>
    </row>
    <row r="37" spans="1:17" ht="225.75" customHeight="1">
      <c r="A37" s="3" t="s">
        <v>131</v>
      </c>
      <c r="B37" s="34"/>
      <c r="C37" s="34" t="s">
        <v>33</v>
      </c>
      <c r="D37" s="34" t="s">
        <v>122</v>
      </c>
      <c r="E37" s="34" t="s">
        <v>46</v>
      </c>
      <c r="F37" s="34" t="s">
        <v>18</v>
      </c>
      <c r="G37" s="34" t="s">
        <v>17</v>
      </c>
      <c r="H37" s="34" t="s">
        <v>19</v>
      </c>
      <c r="I37" s="34" t="s">
        <v>124</v>
      </c>
      <c r="J37" s="3" t="s">
        <v>125</v>
      </c>
      <c r="K37" s="3"/>
      <c r="L37" s="71">
        <f>L38</f>
        <v>0</v>
      </c>
      <c r="M37" s="71">
        <f t="shared" si="9"/>
        <v>6</v>
      </c>
      <c r="N37" s="71">
        <f t="shared" si="9"/>
        <v>6</v>
      </c>
      <c r="O37" s="71">
        <f t="shared" si="9"/>
        <v>0</v>
      </c>
      <c r="P37" s="9"/>
      <c r="Q37" s="9"/>
    </row>
    <row r="38" spans="1:17" ht="202.5" customHeight="1">
      <c r="A38" s="3" t="s">
        <v>131</v>
      </c>
      <c r="B38" s="34"/>
      <c r="C38" s="34" t="s">
        <v>33</v>
      </c>
      <c r="D38" s="34" t="s">
        <v>122</v>
      </c>
      <c r="E38" s="34" t="s">
        <v>46</v>
      </c>
      <c r="F38" s="34" t="s">
        <v>28</v>
      </c>
      <c r="G38" s="34" t="s">
        <v>17</v>
      </c>
      <c r="H38" s="34" t="s">
        <v>19</v>
      </c>
      <c r="I38" s="34" t="s">
        <v>124</v>
      </c>
      <c r="J38" s="3" t="s">
        <v>136</v>
      </c>
      <c r="K38" s="3"/>
      <c r="L38" s="71">
        <f>L39</f>
        <v>0</v>
      </c>
      <c r="M38" s="71">
        <f t="shared" si="9"/>
        <v>6</v>
      </c>
      <c r="N38" s="71">
        <f t="shared" si="9"/>
        <v>6</v>
      </c>
      <c r="O38" s="71">
        <f t="shared" si="9"/>
        <v>0</v>
      </c>
      <c r="P38" s="9"/>
      <c r="Q38" s="9"/>
    </row>
    <row r="39" spans="1:17" ht="157.5" customHeight="1">
      <c r="A39" s="3" t="s">
        <v>131</v>
      </c>
      <c r="B39" s="34" t="s">
        <v>48</v>
      </c>
      <c r="C39" s="34" t="s">
        <v>33</v>
      </c>
      <c r="D39" s="34" t="s">
        <v>122</v>
      </c>
      <c r="E39" s="34" t="s">
        <v>46</v>
      </c>
      <c r="F39" s="34" t="s">
        <v>123</v>
      </c>
      <c r="G39" s="34" t="s">
        <v>57</v>
      </c>
      <c r="H39" s="34" t="s">
        <v>19</v>
      </c>
      <c r="I39" s="34" t="s">
        <v>124</v>
      </c>
      <c r="J39" s="3" t="s">
        <v>121</v>
      </c>
      <c r="K39" s="3" t="s">
        <v>101</v>
      </c>
      <c r="L39" s="71">
        <v>0</v>
      </c>
      <c r="M39" s="71">
        <v>6</v>
      </c>
      <c r="N39" s="71">
        <v>6</v>
      </c>
      <c r="O39" s="71">
        <v>0</v>
      </c>
      <c r="P39" s="9"/>
      <c r="Q39" s="9"/>
    </row>
    <row r="40" spans="1:17" ht="61.5" customHeight="1">
      <c r="A40" s="3" t="s">
        <v>131</v>
      </c>
      <c r="B40" s="34"/>
      <c r="C40" s="34" t="s">
        <v>33</v>
      </c>
      <c r="D40" s="34" t="s">
        <v>79</v>
      </c>
      <c r="E40" s="34" t="s">
        <v>17</v>
      </c>
      <c r="F40" s="34" t="s">
        <v>18</v>
      </c>
      <c r="G40" s="34" t="s">
        <v>17</v>
      </c>
      <c r="H40" s="34" t="s">
        <v>19</v>
      </c>
      <c r="I40" s="34" t="s">
        <v>18</v>
      </c>
      <c r="J40" s="3" t="s">
        <v>137</v>
      </c>
      <c r="K40" s="3"/>
      <c r="L40" s="71">
        <f t="shared" ref="L40:O41" si="10">L41</f>
        <v>106.5</v>
      </c>
      <c r="M40" s="71">
        <f t="shared" si="10"/>
        <v>153.43</v>
      </c>
      <c r="N40" s="71">
        <f t="shared" si="10"/>
        <v>153.43</v>
      </c>
      <c r="O40" s="71">
        <f t="shared" si="10"/>
        <v>0</v>
      </c>
      <c r="P40" s="9">
        <f>P42</f>
        <v>0</v>
      </c>
      <c r="Q40" s="9">
        <f>Q42</f>
        <v>0</v>
      </c>
    </row>
    <row r="41" spans="1:17" ht="48.75" customHeight="1">
      <c r="A41" s="3" t="s">
        <v>131</v>
      </c>
      <c r="B41" s="34"/>
      <c r="C41" s="34" t="s">
        <v>33</v>
      </c>
      <c r="D41" s="34" t="s">
        <v>79</v>
      </c>
      <c r="E41" s="34" t="s">
        <v>23</v>
      </c>
      <c r="F41" s="34" t="s">
        <v>18</v>
      </c>
      <c r="G41" s="34" t="s">
        <v>17</v>
      </c>
      <c r="H41" s="34" t="s">
        <v>19</v>
      </c>
      <c r="I41" s="34" t="s">
        <v>81</v>
      </c>
      <c r="J41" s="3" t="s">
        <v>105</v>
      </c>
      <c r="K41" s="3"/>
      <c r="L41" s="71">
        <f t="shared" si="10"/>
        <v>106.5</v>
      </c>
      <c r="M41" s="71">
        <f t="shared" si="10"/>
        <v>153.43</v>
      </c>
      <c r="N41" s="71">
        <f t="shared" si="10"/>
        <v>153.43</v>
      </c>
      <c r="O41" s="71">
        <f t="shared" si="10"/>
        <v>0</v>
      </c>
      <c r="P41" s="9"/>
      <c r="Q41" s="9"/>
    </row>
    <row r="42" spans="1:17" ht="54" customHeight="1">
      <c r="A42" s="3" t="s">
        <v>131</v>
      </c>
      <c r="B42" s="34"/>
      <c r="C42" s="34" t="s">
        <v>33</v>
      </c>
      <c r="D42" s="34" t="s">
        <v>79</v>
      </c>
      <c r="E42" s="34" t="s">
        <v>23</v>
      </c>
      <c r="F42" s="34" t="s">
        <v>84</v>
      </c>
      <c r="G42" s="34" t="s">
        <v>17</v>
      </c>
      <c r="H42" s="34" t="s">
        <v>19</v>
      </c>
      <c r="I42" s="34" t="s">
        <v>81</v>
      </c>
      <c r="J42" s="3" t="s">
        <v>85</v>
      </c>
      <c r="K42" s="3"/>
      <c r="L42" s="71">
        <f t="shared" ref="L42:Q42" si="11">L43</f>
        <v>106.5</v>
      </c>
      <c r="M42" s="71">
        <f t="shared" si="11"/>
        <v>153.43</v>
      </c>
      <c r="N42" s="71">
        <f t="shared" si="11"/>
        <v>153.43</v>
      </c>
      <c r="O42" s="71">
        <f t="shared" si="11"/>
        <v>0</v>
      </c>
      <c r="P42" s="9">
        <f t="shared" si="11"/>
        <v>0</v>
      </c>
      <c r="Q42" s="9">
        <f t="shared" si="11"/>
        <v>0</v>
      </c>
    </row>
    <row r="43" spans="1:17" ht="75" customHeight="1">
      <c r="A43" s="3" t="s">
        <v>131</v>
      </c>
      <c r="B43" s="34" t="s">
        <v>48</v>
      </c>
      <c r="C43" s="34" t="s">
        <v>33</v>
      </c>
      <c r="D43" s="34" t="s">
        <v>79</v>
      </c>
      <c r="E43" s="34" t="s">
        <v>23</v>
      </c>
      <c r="F43" s="34" t="s">
        <v>80</v>
      </c>
      <c r="G43" s="34" t="s">
        <v>57</v>
      </c>
      <c r="H43" s="34" t="s">
        <v>19</v>
      </c>
      <c r="I43" s="34" t="s">
        <v>81</v>
      </c>
      <c r="J43" s="3" t="s">
        <v>82</v>
      </c>
      <c r="K43" s="3" t="s">
        <v>101</v>
      </c>
      <c r="L43" s="71">
        <v>106.5</v>
      </c>
      <c r="M43" s="71">
        <v>153.43</v>
      </c>
      <c r="N43" s="71">
        <v>153.43</v>
      </c>
      <c r="O43" s="71">
        <v>0</v>
      </c>
      <c r="P43" s="9">
        <v>0</v>
      </c>
      <c r="Q43" s="9">
        <v>0</v>
      </c>
    </row>
    <row r="44" spans="1:17" ht="105" hidden="1" customHeight="1">
      <c r="A44" s="24" t="s">
        <v>106</v>
      </c>
      <c r="B44" s="34"/>
      <c r="C44" s="34" t="s">
        <v>33</v>
      </c>
      <c r="D44" s="34" t="s">
        <v>92</v>
      </c>
      <c r="E44" s="34" t="s">
        <v>17</v>
      </c>
      <c r="F44" s="34" t="s">
        <v>18</v>
      </c>
      <c r="G44" s="34" t="s">
        <v>17</v>
      </c>
      <c r="H44" s="34" t="s">
        <v>19</v>
      </c>
      <c r="I44" s="34" t="s">
        <v>18</v>
      </c>
      <c r="J44" s="24" t="s">
        <v>0</v>
      </c>
      <c r="K44" s="3" t="s">
        <v>101</v>
      </c>
      <c r="L44" s="56">
        <f t="shared" ref="L44:Q45" si="12">L45</f>
        <v>0</v>
      </c>
      <c r="M44" s="56">
        <f t="shared" si="12"/>
        <v>0</v>
      </c>
      <c r="N44" s="56">
        <f t="shared" si="12"/>
        <v>0</v>
      </c>
      <c r="O44" s="56">
        <f t="shared" si="12"/>
        <v>0</v>
      </c>
      <c r="P44" s="9">
        <f t="shared" si="12"/>
        <v>0</v>
      </c>
      <c r="Q44" s="9">
        <f t="shared" si="12"/>
        <v>0</v>
      </c>
    </row>
    <row r="45" spans="1:17" ht="113.25" hidden="1" customHeight="1">
      <c r="A45" s="24" t="s">
        <v>1</v>
      </c>
      <c r="B45" s="34" t="s">
        <v>48</v>
      </c>
      <c r="C45" s="34" t="s">
        <v>33</v>
      </c>
      <c r="D45" s="34" t="s">
        <v>92</v>
      </c>
      <c r="E45" s="34" t="s">
        <v>47</v>
      </c>
      <c r="F45" s="34" t="s">
        <v>18</v>
      </c>
      <c r="G45" s="34" t="s">
        <v>17</v>
      </c>
      <c r="H45" s="34" t="s">
        <v>19</v>
      </c>
      <c r="I45" s="34" t="s">
        <v>2</v>
      </c>
      <c r="J45" s="24" t="s">
        <v>1</v>
      </c>
      <c r="K45" s="3" t="s">
        <v>101</v>
      </c>
      <c r="L45" s="56">
        <f t="shared" si="12"/>
        <v>0</v>
      </c>
      <c r="M45" s="56">
        <f t="shared" si="12"/>
        <v>0</v>
      </c>
      <c r="N45" s="56">
        <f t="shared" si="12"/>
        <v>0</v>
      </c>
      <c r="O45" s="56">
        <f t="shared" si="12"/>
        <v>0</v>
      </c>
      <c r="P45" s="9">
        <f t="shared" si="12"/>
        <v>0</v>
      </c>
      <c r="Q45" s="9">
        <f t="shared" si="12"/>
        <v>0</v>
      </c>
    </row>
    <row r="46" spans="1:17" ht="136.5" hidden="1" customHeight="1">
      <c r="A46" s="24" t="s">
        <v>1</v>
      </c>
      <c r="B46" s="34" t="s">
        <v>48</v>
      </c>
      <c r="C46" s="34" t="s">
        <v>33</v>
      </c>
      <c r="D46" s="34" t="s">
        <v>92</v>
      </c>
      <c r="E46" s="34" t="s">
        <v>47</v>
      </c>
      <c r="F46" s="34" t="s">
        <v>3</v>
      </c>
      <c r="G46" s="34" t="s">
        <v>57</v>
      </c>
      <c r="H46" s="34" t="s">
        <v>19</v>
      </c>
      <c r="I46" s="34" t="s">
        <v>2</v>
      </c>
      <c r="J46" s="24" t="s">
        <v>91</v>
      </c>
      <c r="K46" s="3" t="s">
        <v>101</v>
      </c>
      <c r="L46" s="56">
        <v>0</v>
      </c>
      <c r="M46" s="56">
        <v>0</v>
      </c>
      <c r="N46" s="56">
        <v>0</v>
      </c>
      <c r="O46" s="56">
        <v>0</v>
      </c>
      <c r="P46" s="9">
        <v>0</v>
      </c>
      <c r="Q46" s="9">
        <v>0</v>
      </c>
    </row>
    <row r="47" spans="1:17" s="8" customFormat="1" ht="36.75" customHeight="1">
      <c r="A47" s="21" t="s">
        <v>131</v>
      </c>
      <c r="B47" s="34"/>
      <c r="C47" s="34" t="s">
        <v>33</v>
      </c>
      <c r="D47" s="34" t="s">
        <v>70</v>
      </c>
      <c r="E47" s="34" t="s">
        <v>17</v>
      </c>
      <c r="F47" s="34" t="s">
        <v>18</v>
      </c>
      <c r="G47" s="34" t="s">
        <v>17</v>
      </c>
      <c r="H47" s="34" t="s">
        <v>19</v>
      </c>
      <c r="I47" s="34" t="s">
        <v>18</v>
      </c>
      <c r="J47" s="21" t="s">
        <v>138</v>
      </c>
      <c r="K47" s="3"/>
      <c r="L47" s="71">
        <f>L49</f>
        <v>0</v>
      </c>
      <c r="M47" s="71">
        <f>M49</f>
        <v>6</v>
      </c>
      <c r="N47" s="71">
        <f>N49</f>
        <v>6</v>
      </c>
      <c r="O47" s="71">
        <f>O49</f>
        <v>0</v>
      </c>
      <c r="P47" s="9" t="e">
        <f>P48+#REF!</f>
        <v>#REF!</v>
      </c>
      <c r="Q47" s="9" t="e">
        <f>Q48+#REF!</f>
        <v>#REF!</v>
      </c>
    </row>
    <row r="48" spans="1:17" ht="175.5" hidden="1" customHeight="1">
      <c r="A48" s="21" t="s">
        <v>69</v>
      </c>
      <c r="B48" s="34" t="s">
        <v>86</v>
      </c>
      <c r="C48" s="34" t="s">
        <v>33</v>
      </c>
      <c r="D48" s="34" t="s">
        <v>70</v>
      </c>
      <c r="E48" s="34" t="s">
        <v>71</v>
      </c>
      <c r="F48" s="34" t="s">
        <v>18</v>
      </c>
      <c r="G48" s="34" t="s">
        <v>17</v>
      </c>
      <c r="H48" s="34" t="s">
        <v>19</v>
      </c>
      <c r="I48" s="34" t="s">
        <v>18</v>
      </c>
      <c r="J48" s="3" t="s">
        <v>69</v>
      </c>
      <c r="K48" s="3" t="s">
        <v>73</v>
      </c>
      <c r="L48" s="71">
        <f t="shared" ref="L48:N49" si="13">L49</f>
        <v>0</v>
      </c>
      <c r="M48" s="71">
        <f t="shared" si="13"/>
        <v>6</v>
      </c>
      <c r="N48" s="71">
        <f t="shared" si="13"/>
        <v>6</v>
      </c>
      <c r="O48" s="71">
        <v>0</v>
      </c>
      <c r="P48" s="9">
        <v>0</v>
      </c>
      <c r="Q48" s="9">
        <v>0</v>
      </c>
    </row>
    <row r="49" spans="1:17" ht="121.5" customHeight="1">
      <c r="A49" s="21" t="s">
        <v>131</v>
      </c>
      <c r="B49" s="34"/>
      <c r="C49" s="34" t="s">
        <v>33</v>
      </c>
      <c r="D49" s="34" t="s">
        <v>70</v>
      </c>
      <c r="E49" s="34" t="s">
        <v>87</v>
      </c>
      <c r="F49" s="34" t="s">
        <v>18</v>
      </c>
      <c r="G49" s="34" t="s">
        <v>23</v>
      </c>
      <c r="H49" s="34" t="s">
        <v>19</v>
      </c>
      <c r="I49" s="34" t="s">
        <v>72</v>
      </c>
      <c r="J49" s="3" t="s">
        <v>89</v>
      </c>
      <c r="K49" s="3"/>
      <c r="L49" s="71">
        <f t="shared" si="13"/>
        <v>0</v>
      </c>
      <c r="M49" s="71">
        <f t="shared" si="13"/>
        <v>6</v>
      </c>
      <c r="N49" s="71">
        <f t="shared" si="13"/>
        <v>6</v>
      </c>
      <c r="O49" s="71">
        <f>O50</f>
        <v>0</v>
      </c>
      <c r="P49" s="9">
        <v>0</v>
      </c>
      <c r="Q49" s="9">
        <v>0</v>
      </c>
    </row>
    <row r="50" spans="1:17" ht="141" customHeight="1">
      <c r="A50" s="48" t="s">
        <v>131</v>
      </c>
      <c r="B50" s="34" t="s">
        <v>88</v>
      </c>
      <c r="C50" s="34" t="s">
        <v>33</v>
      </c>
      <c r="D50" s="34" t="s">
        <v>70</v>
      </c>
      <c r="E50" s="34" t="s">
        <v>87</v>
      </c>
      <c r="F50" s="34" t="s">
        <v>30</v>
      </c>
      <c r="G50" s="34" t="s">
        <v>23</v>
      </c>
      <c r="H50" s="34" t="s">
        <v>19</v>
      </c>
      <c r="I50" s="34" t="s">
        <v>72</v>
      </c>
      <c r="J50" s="3" t="s">
        <v>90</v>
      </c>
      <c r="K50" s="23" t="s">
        <v>107</v>
      </c>
      <c r="L50" s="71">
        <v>0</v>
      </c>
      <c r="M50" s="71">
        <v>6</v>
      </c>
      <c r="N50" s="71">
        <v>6</v>
      </c>
      <c r="O50" s="71">
        <v>0</v>
      </c>
      <c r="P50" s="9">
        <v>0</v>
      </c>
      <c r="Q50" s="9">
        <v>0</v>
      </c>
    </row>
    <row r="51" spans="1:17" s="8" customFormat="1" ht="42.75" customHeight="1">
      <c r="A51" s="85" t="s">
        <v>49</v>
      </c>
      <c r="B51" s="36"/>
      <c r="C51" s="81">
        <v>2</v>
      </c>
      <c r="D51" s="82">
        <v>0</v>
      </c>
      <c r="E51" s="82">
        <v>0</v>
      </c>
      <c r="F51" s="83">
        <v>0</v>
      </c>
      <c r="G51" s="82">
        <v>0</v>
      </c>
      <c r="H51" s="84">
        <v>0</v>
      </c>
      <c r="I51" s="83">
        <v>0</v>
      </c>
      <c r="J51" s="85" t="s">
        <v>139</v>
      </c>
      <c r="K51" s="18"/>
      <c r="L51" s="72">
        <f>SUM(L52+L74)</f>
        <v>7900.9629999999997</v>
      </c>
      <c r="M51" s="72">
        <f>SUM(M52+M74)</f>
        <v>5645.762999999999</v>
      </c>
      <c r="N51" s="72">
        <f>SUM(N52+N74)</f>
        <v>7900.9629999999997</v>
      </c>
      <c r="O51" s="72">
        <f>SUM(O52+O74)</f>
        <v>8184.6</v>
      </c>
      <c r="P51" s="26">
        <f>SUM(P52+P74+P75)</f>
        <v>7018.7000000000007</v>
      </c>
      <c r="Q51" s="26">
        <f>SUM(Q52+Q74+Q75)</f>
        <v>6720.9000000000005</v>
      </c>
    </row>
    <row r="52" spans="1:17" ht="72.75" customHeight="1">
      <c r="A52" s="3" t="s">
        <v>139</v>
      </c>
      <c r="B52" s="36"/>
      <c r="C52" s="37">
        <v>2</v>
      </c>
      <c r="D52" s="38">
        <v>2</v>
      </c>
      <c r="E52" s="38">
        <v>0</v>
      </c>
      <c r="F52" s="36">
        <v>0</v>
      </c>
      <c r="G52" s="38">
        <v>0</v>
      </c>
      <c r="H52" s="39">
        <v>0</v>
      </c>
      <c r="I52" s="36">
        <v>0</v>
      </c>
      <c r="J52" s="3" t="s">
        <v>50</v>
      </c>
      <c r="K52" s="3"/>
      <c r="L52" s="71">
        <f>SUM(L55+L56+L58+L62+L63+L66)</f>
        <v>8066.8</v>
      </c>
      <c r="M52" s="71">
        <f>SUM(M55+M56+M58+M62+M63+M66)</f>
        <v>5811.5999999999995</v>
      </c>
      <c r="N52" s="71">
        <f>SUM(N55+N56+N58+N62+N63+N66)</f>
        <v>8066.8</v>
      </c>
      <c r="O52" s="71">
        <f>SUM(O55+O56+O58+O62+O63+O66)</f>
        <v>8184.6</v>
      </c>
      <c r="P52" s="26">
        <f>SUM(P55+P62+P63+P67)</f>
        <v>7018.7000000000007</v>
      </c>
      <c r="Q52" s="26">
        <f>SUM(Q55+Q62+Q63+Q67)</f>
        <v>6720.9000000000005</v>
      </c>
    </row>
    <row r="53" spans="1:17" ht="46.5" customHeight="1">
      <c r="A53" s="3" t="s">
        <v>139</v>
      </c>
      <c r="B53" s="36"/>
      <c r="C53" s="37">
        <v>2</v>
      </c>
      <c r="D53" s="38">
        <v>2</v>
      </c>
      <c r="E53" s="38">
        <v>10</v>
      </c>
      <c r="F53" s="36">
        <v>0</v>
      </c>
      <c r="G53" s="38">
        <v>0</v>
      </c>
      <c r="H53" s="39">
        <v>0</v>
      </c>
      <c r="I53" s="36">
        <v>150</v>
      </c>
      <c r="J53" s="3" t="s">
        <v>140</v>
      </c>
      <c r="K53" s="3"/>
      <c r="L53" s="71">
        <f t="shared" ref="L53:O54" si="14">L54</f>
        <v>6559.5</v>
      </c>
      <c r="M53" s="71">
        <f t="shared" si="14"/>
        <v>4919.8999999999996</v>
      </c>
      <c r="N53" s="71">
        <f t="shared" si="14"/>
        <v>6559.5</v>
      </c>
      <c r="O53" s="71">
        <f t="shared" si="14"/>
        <v>7930.8</v>
      </c>
      <c r="P53" s="26"/>
      <c r="Q53" s="26"/>
    </row>
    <row r="54" spans="1:17" ht="60" customHeight="1">
      <c r="A54" s="3" t="s">
        <v>139</v>
      </c>
      <c r="B54" s="36"/>
      <c r="C54" s="41">
        <v>2</v>
      </c>
      <c r="D54" s="42">
        <v>2</v>
      </c>
      <c r="E54" s="42">
        <v>15</v>
      </c>
      <c r="F54" s="40">
        <v>1</v>
      </c>
      <c r="G54" s="42">
        <v>0</v>
      </c>
      <c r="H54" s="43">
        <v>0</v>
      </c>
      <c r="I54" s="40">
        <v>150</v>
      </c>
      <c r="J54" s="22" t="s">
        <v>108</v>
      </c>
      <c r="K54" s="3"/>
      <c r="L54" s="71">
        <f t="shared" si="14"/>
        <v>6559.5</v>
      </c>
      <c r="M54" s="71">
        <f t="shared" si="14"/>
        <v>4919.8999999999996</v>
      </c>
      <c r="N54" s="71">
        <f t="shared" si="14"/>
        <v>6559.5</v>
      </c>
      <c r="O54" s="71">
        <f t="shared" si="14"/>
        <v>7930.8</v>
      </c>
      <c r="P54" s="26"/>
      <c r="Q54" s="26"/>
    </row>
    <row r="55" spans="1:17" ht="101.25" customHeight="1">
      <c r="A55" s="3" t="s">
        <v>139</v>
      </c>
      <c r="B55" s="40">
        <v>992</v>
      </c>
      <c r="C55" s="41">
        <v>2</v>
      </c>
      <c r="D55" s="42">
        <v>2</v>
      </c>
      <c r="E55" s="42">
        <v>15</v>
      </c>
      <c r="F55" s="40">
        <v>1</v>
      </c>
      <c r="G55" s="42">
        <v>10</v>
      </c>
      <c r="H55" s="43">
        <v>0</v>
      </c>
      <c r="I55" s="40">
        <v>150</v>
      </c>
      <c r="J55" s="22" t="s">
        <v>108</v>
      </c>
      <c r="K55" s="3" t="s">
        <v>101</v>
      </c>
      <c r="L55" s="71">
        <v>6559.5</v>
      </c>
      <c r="M55" s="71">
        <v>4919.8999999999996</v>
      </c>
      <c r="N55" s="71">
        <v>6559.5</v>
      </c>
      <c r="O55" s="71">
        <v>7930.8</v>
      </c>
      <c r="P55" s="9">
        <v>5321.1</v>
      </c>
      <c r="Q55" s="9">
        <v>5023.3</v>
      </c>
    </row>
    <row r="56" spans="1:17" ht="85.5" customHeight="1">
      <c r="A56" s="3" t="s">
        <v>139</v>
      </c>
      <c r="B56" s="40"/>
      <c r="C56" s="41">
        <v>2</v>
      </c>
      <c r="D56" s="42">
        <v>2</v>
      </c>
      <c r="E56" s="42">
        <v>15</v>
      </c>
      <c r="F56" s="40">
        <v>2</v>
      </c>
      <c r="G56" s="42">
        <v>0</v>
      </c>
      <c r="H56" s="43">
        <v>0</v>
      </c>
      <c r="I56" s="40">
        <v>150</v>
      </c>
      <c r="J56" s="49" t="s">
        <v>126</v>
      </c>
      <c r="K56" s="3"/>
      <c r="L56" s="71">
        <f>L57</f>
        <v>86</v>
      </c>
      <c r="M56" s="71">
        <f>M57</f>
        <v>86</v>
      </c>
      <c r="N56" s="71">
        <f>N57</f>
        <v>86</v>
      </c>
      <c r="O56" s="71">
        <f>O57</f>
        <v>0</v>
      </c>
      <c r="P56" s="9"/>
      <c r="Q56" s="9"/>
    </row>
    <row r="57" spans="1:17" ht="102" customHeight="1">
      <c r="A57" s="3" t="s">
        <v>139</v>
      </c>
      <c r="B57" s="40">
        <v>992</v>
      </c>
      <c r="C57" s="41">
        <v>2</v>
      </c>
      <c r="D57" s="42">
        <v>2</v>
      </c>
      <c r="E57" s="42">
        <v>15</v>
      </c>
      <c r="F57" s="40">
        <v>2</v>
      </c>
      <c r="G57" s="42">
        <v>10</v>
      </c>
      <c r="H57" s="43">
        <v>0</v>
      </c>
      <c r="I57" s="40">
        <v>150</v>
      </c>
      <c r="J57" s="49" t="s">
        <v>127</v>
      </c>
      <c r="K57" s="3" t="s">
        <v>101</v>
      </c>
      <c r="L57" s="71">
        <v>86</v>
      </c>
      <c r="M57" s="71">
        <v>86</v>
      </c>
      <c r="N57" s="71">
        <v>86</v>
      </c>
      <c r="O57" s="71">
        <v>0</v>
      </c>
      <c r="P57" s="9"/>
      <c r="Q57" s="9"/>
    </row>
    <row r="58" spans="1:17" ht="32.25" customHeight="1">
      <c r="A58" s="3" t="s">
        <v>139</v>
      </c>
      <c r="B58" s="40"/>
      <c r="C58" s="41">
        <v>2</v>
      </c>
      <c r="D58" s="42">
        <v>2</v>
      </c>
      <c r="E58" s="42">
        <v>19</v>
      </c>
      <c r="F58" s="40">
        <v>999</v>
      </c>
      <c r="G58" s="42">
        <v>0</v>
      </c>
      <c r="H58" s="43">
        <v>0</v>
      </c>
      <c r="I58" s="40">
        <v>150</v>
      </c>
      <c r="J58" s="49" t="s">
        <v>128</v>
      </c>
      <c r="K58" s="3"/>
      <c r="L58" s="71">
        <f>L59</f>
        <v>531.1</v>
      </c>
      <c r="M58" s="71">
        <f>M59</f>
        <v>531.1</v>
      </c>
      <c r="N58" s="71">
        <f>N59</f>
        <v>531.1</v>
      </c>
      <c r="O58" s="71">
        <f>O59</f>
        <v>0</v>
      </c>
      <c r="P58" s="9"/>
      <c r="Q58" s="9"/>
    </row>
    <row r="59" spans="1:17" ht="95.25" customHeight="1">
      <c r="A59" s="3" t="s">
        <v>139</v>
      </c>
      <c r="B59" s="40">
        <v>992</v>
      </c>
      <c r="C59" s="41">
        <v>2</v>
      </c>
      <c r="D59" s="42">
        <v>2</v>
      </c>
      <c r="E59" s="42">
        <v>19</v>
      </c>
      <c r="F59" s="40">
        <v>999</v>
      </c>
      <c r="G59" s="42">
        <v>10</v>
      </c>
      <c r="H59" s="43">
        <v>0</v>
      </c>
      <c r="I59" s="40">
        <v>150</v>
      </c>
      <c r="J59" s="50" t="s">
        <v>129</v>
      </c>
      <c r="K59" s="3" t="s">
        <v>101</v>
      </c>
      <c r="L59" s="71">
        <v>531.1</v>
      </c>
      <c r="M59" s="71">
        <v>531.1</v>
      </c>
      <c r="N59" s="71">
        <v>531.1</v>
      </c>
      <c r="O59" s="71">
        <v>0</v>
      </c>
      <c r="P59" s="9"/>
      <c r="Q59" s="9"/>
    </row>
    <row r="60" spans="1:17" ht="75.75" customHeight="1">
      <c r="A60" s="3" t="s">
        <v>139</v>
      </c>
      <c r="B60" s="40"/>
      <c r="C60" s="41">
        <v>2</v>
      </c>
      <c r="D60" s="42">
        <v>2</v>
      </c>
      <c r="E60" s="42">
        <v>20</v>
      </c>
      <c r="F60" s="40">
        <v>0</v>
      </c>
      <c r="G60" s="42">
        <v>0</v>
      </c>
      <c r="H60" s="43">
        <v>0</v>
      </c>
      <c r="I60" s="40">
        <v>150</v>
      </c>
      <c r="J60" s="50" t="s">
        <v>141</v>
      </c>
      <c r="K60" s="3"/>
      <c r="L60" s="71">
        <f t="shared" ref="L60:O61" si="15">L61</f>
        <v>550</v>
      </c>
      <c r="M60" s="71">
        <f t="shared" si="15"/>
        <v>100</v>
      </c>
      <c r="N60" s="71">
        <f t="shared" si="15"/>
        <v>550</v>
      </c>
      <c r="O60" s="71">
        <f t="shared" si="15"/>
        <v>0</v>
      </c>
      <c r="P60" s="9"/>
      <c r="Q60" s="9"/>
    </row>
    <row r="61" spans="1:17" ht="40.5" customHeight="1">
      <c r="A61" s="3" t="s">
        <v>139</v>
      </c>
      <c r="B61" s="44"/>
      <c r="C61" s="45">
        <v>2</v>
      </c>
      <c r="D61" s="46">
        <v>2</v>
      </c>
      <c r="E61" s="46">
        <v>29</v>
      </c>
      <c r="F61" s="40">
        <v>999</v>
      </c>
      <c r="G61" s="46">
        <v>0</v>
      </c>
      <c r="H61" s="47">
        <v>0</v>
      </c>
      <c r="I61" s="44">
        <v>150</v>
      </c>
      <c r="J61" s="3" t="s">
        <v>130</v>
      </c>
      <c r="K61" s="3"/>
      <c r="L61" s="71">
        <f t="shared" si="15"/>
        <v>550</v>
      </c>
      <c r="M61" s="71">
        <f t="shared" si="15"/>
        <v>100</v>
      </c>
      <c r="N61" s="71">
        <f t="shared" si="15"/>
        <v>550</v>
      </c>
      <c r="O61" s="71">
        <f t="shared" si="15"/>
        <v>0</v>
      </c>
      <c r="P61" s="9"/>
      <c r="Q61" s="9"/>
    </row>
    <row r="62" spans="1:17" ht="98.25" customHeight="1">
      <c r="A62" s="3" t="s">
        <v>139</v>
      </c>
      <c r="B62" s="44">
        <v>992</v>
      </c>
      <c r="C62" s="45">
        <v>2</v>
      </c>
      <c r="D62" s="46">
        <v>2</v>
      </c>
      <c r="E62" s="46">
        <v>29</v>
      </c>
      <c r="F62" s="40">
        <v>999</v>
      </c>
      <c r="G62" s="46">
        <v>10</v>
      </c>
      <c r="H62" s="47">
        <v>0</v>
      </c>
      <c r="I62" s="44">
        <v>150</v>
      </c>
      <c r="J62" s="3" t="s">
        <v>61</v>
      </c>
      <c r="K62" s="3" t="s">
        <v>101</v>
      </c>
      <c r="L62" s="71">
        <v>550</v>
      </c>
      <c r="M62" s="71">
        <v>100</v>
      </c>
      <c r="N62" s="71">
        <v>550</v>
      </c>
      <c r="O62" s="71">
        <v>0</v>
      </c>
      <c r="P62" s="9">
        <v>1507</v>
      </c>
      <c r="Q62" s="9">
        <v>1507</v>
      </c>
    </row>
    <row r="63" spans="1:17" ht="58.5" customHeight="1">
      <c r="A63" s="3" t="s">
        <v>139</v>
      </c>
      <c r="B63" s="40"/>
      <c r="C63" s="32">
        <v>2</v>
      </c>
      <c r="D63" s="42">
        <v>2</v>
      </c>
      <c r="E63" s="42">
        <v>30</v>
      </c>
      <c r="F63" s="40">
        <v>0</v>
      </c>
      <c r="G63" s="42">
        <v>0</v>
      </c>
      <c r="H63" s="43">
        <v>0</v>
      </c>
      <c r="I63" s="40">
        <v>150</v>
      </c>
      <c r="J63" s="3" t="s">
        <v>62</v>
      </c>
      <c r="K63" s="3"/>
      <c r="L63" s="71">
        <f t="shared" ref="L63:Q63" si="16">SUM(L64+L65)</f>
        <v>225.5</v>
      </c>
      <c r="M63" s="71">
        <f t="shared" si="16"/>
        <v>111.7</v>
      </c>
      <c r="N63" s="71">
        <f t="shared" si="16"/>
        <v>225.5</v>
      </c>
      <c r="O63" s="71">
        <f t="shared" si="16"/>
        <v>218.5</v>
      </c>
      <c r="P63" s="9">
        <f t="shared" si="16"/>
        <v>190.60000000000002</v>
      </c>
      <c r="Q63" s="9">
        <f t="shared" si="16"/>
        <v>190.60000000000002</v>
      </c>
    </row>
    <row r="64" spans="1:17" ht="99.75" customHeight="1">
      <c r="A64" s="3" t="s">
        <v>139</v>
      </c>
      <c r="B64" s="36">
        <v>992</v>
      </c>
      <c r="C64" s="32">
        <v>2</v>
      </c>
      <c r="D64" s="42">
        <v>2</v>
      </c>
      <c r="E64" s="42">
        <v>30</v>
      </c>
      <c r="F64" s="40">
        <v>24</v>
      </c>
      <c r="G64" s="42">
        <v>10</v>
      </c>
      <c r="H64" s="43">
        <v>0</v>
      </c>
      <c r="I64" s="40">
        <v>150</v>
      </c>
      <c r="J64" s="3" t="s">
        <v>64</v>
      </c>
      <c r="K64" s="3" t="s">
        <v>101</v>
      </c>
      <c r="L64" s="71">
        <v>3.8</v>
      </c>
      <c r="M64" s="71">
        <v>3.8</v>
      </c>
      <c r="N64" s="71">
        <v>3.8</v>
      </c>
      <c r="O64" s="71">
        <v>3.8</v>
      </c>
      <c r="P64" s="9">
        <v>3.8</v>
      </c>
      <c r="Q64" s="9">
        <v>3.8</v>
      </c>
    </row>
    <row r="65" spans="1:18" ht="106.5" customHeight="1">
      <c r="A65" s="3" t="s">
        <v>139</v>
      </c>
      <c r="B65" s="40">
        <v>992</v>
      </c>
      <c r="C65" s="32">
        <v>2</v>
      </c>
      <c r="D65" s="42">
        <v>2</v>
      </c>
      <c r="E65" s="42">
        <v>35</v>
      </c>
      <c r="F65" s="40">
        <v>118</v>
      </c>
      <c r="G65" s="42">
        <v>10</v>
      </c>
      <c r="H65" s="43">
        <v>0</v>
      </c>
      <c r="I65" s="40">
        <v>150</v>
      </c>
      <c r="J65" s="3" t="s">
        <v>63</v>
      </c>
      <c r="K65" s="3" t="s">
        <v>101</v>
      </c>
      <c r="L65" s="71">
        <v>221.7</v>
      </c>
      <c r="M65" s="71">
        <v>107.9</v>
      </c>
      <c r="N65" s="71">
        <v>221.7</v>
      </c>
      <c r="O65" s="71">
        <v>214.7</v>
      </c>
      <c r="P65" s="9">
        <v>186.8</v>
      </c>
      <c r="Q65" s="9">
        <v>186.8</v>
      </c>
    </row>
    <row r="66" spans="1:18" ht="45.75" customHeight="1">
      <c r="A66" s="3" t="s">
        <v>139</v>
      </c>
      <c r="B66" s="40"/>
      <c r="C66" s="32">
        <v>2</v>
      </c>
      <c r="D66" s="42">
        <v>2</v>
      </c>
      <c r="E66" s="42">
        <v>40</v>
      </c>
      <c r="F66" s="40">
        <v>0</v>
      </c>
      <c r="G66" s="42">
        <v>0</v>
      </c>
      <c r="H66" s="43">
        <v>0</v>
      </c>
      <c r="I66" s="40">
        <v>150</v>
      </c>
      <c r="J66" s="3" t="s">
        <v>78</v>
      </c>
      <c r="K66" s="3"/>
      <c r="L66" s="71">
        <f t="shared" ref="L66:Q66" si="17">SUM(L67:L69)</f>
        <v>114.7</v>
      </c>
      <c r="M66" s="71">
        <f t="shared" si="17"/>
        <v>62.9</v>
      </c>
      <c r="N66" s="71">
        <f t="shared" si="17"/>
        <v>114.7</v>
      </c>
      <c r="O66" s="71">
        <f t="shared" si="17"/>
        <v>35.299999999999997</v>
      </c>
      <c r="P66" s="26">
        <f t="shared" si="17"/>
        <v>0</v>
      </c>
      <c r="Q66" s="26">
        <f t="shared" si="17"/>
        <v>0</v>
      </c>
    </row>
    <row r="67" spans="1:18" ht="154.5" customHeight="1">
      <c r="A67" s="3" t="s">
        <v>139</v>
      </c>
      <c r="B67" s="36">
        <v>992</v>
      </c>
      <c r="C67" s="37">
        <v>2</v>
      </c>
      <c r="D67" s="38">
        <v>2</v>
      </c>
      <c r="E67" s="38">
        <v>40</v>
      </c>
      <c r="F67" s="36">
        <v>14</v>
      </c>
      <c r="G67" s="38">
        <v>10</v>
      </c>
      <c r="H67" s="39">
        <v>0</v>
      </c>
      <c r="I67" s="36">
        <v>150</v>
      </c>
      <c r="J67" s="3" t="s">
        <v>65</v>
      </c>
      <c r="K67" s="3" t="s">
        <v>101</v>
      </c>
      <c r="L67" s="71">
        <v>114.7</v>
      </c>
      <c r="M67" s="71">
        <v>62.9</v>
      </c>
      <c r="N67" s="71">
        <v>114.7</v>
      </c>
      <c r="O67" s="71">
        <v>35.299999999999997</v>
      </c>
      <c r="P67" s="26">
        <v>0</v>
      </c>
      <c r="Q67" s="26">
        <v>0</v>
      </c>
    </row>
    <row r="68" spans="1:18" ht="124.5" hidden="1" customHeight="1">
      <c r="A68" s="21" t="s">
        <v>50</v>
      </c>
      <c r="B68" s="36"/>
      <c r="C68" s="37"/>
      <c r="D68" s="38"/>
      <c r="E68" s="38"/>
      <c r="F68" s="36"/>
      <c r="G68" s="38"/>
      <c r="H68" s="39"/>
      <c r="I68" s="36"/>
      <c r="J68" s="21" t="s">
        <v>74</v>
      </c>
      <c r="K68" s="3" t="s">
        <v>83</v>
      </c>
      <c r="L68" s="56"/>
      <c r="M68" s="56"/>
      <c r="N68" s="56"/>
      <c r="O68" s="56"/>
      <c r="P68" s="15"/>
      <c r="Q68" s="15"/>
    </row>
    <row r="69" spans="1:18" ht="110.25" hidden="1" customHeight="1">
      <c r="A69" s="21" t="s">
        <v>50</v>
      </c>
      <c r="B69" s="36">
        <v>992</v>
      </c>
      <c r="C69" s="37">
        <v>2</v>
      </c>
      <c r="D69" s="38">
        <v>2</v>
      </c>
      <c r="E69" s="38">
        <v>49</v>
      </c>
      <c r="F69" s="36">
        <v>999</v>
      </c>
      <c r="G69" s="38">
        <v>10</v>
      </c>
      <c r="H69" s="39">
        <v>0</v>
      </c>
      <c r="I69" s="36">
        <v>151</v>
      </c>
      <c r="J69" s="21" t="s">
        <v>75</v>
      </c>
      <c r="K69" s="3" t="s">
        <v>101</v>
      </c>
      <c r="L69" s="56">
        <v>0</v>
      </c>
      <c r="M69" s="56">
        <v>0</v>
      </c>
      <c r="N69" s="56">
        <v>0</v>
      </c>
      <c r="O69" s="56">
        <v>0</v>
      </c>
      <c r="P69" s="26">
        <v>0</v>
      </c>
      <c r="Q69" s="26">
        <v>0</v>
      </c>
    </row>
    <row r="70" spans="1:18" ht="118.5" hidden="1" customHeight="1">
      <c r="A70" s="21" t="s">
        <v>50</v>
      </c>
      <c r="B70" s="36"/>
      <c r="C70" s="37"/>
      <c r="D70" s="38"/>
      <c r="E70" s="38"/>
      <c r="F70" s="36"/>
      <c r="G70" s="38"/>
      <c r="H70" s="39"/>
      <c r="I70" s="36"/>
      <c r="J70" s="21" t="s">
        <v>76</v>
      </c>
      <c r="K70" s="3" t="s">
        <v>101</v>
      </c>
      <c r="L70" s="56"/>
      <c r="M70" s="56"/>
      <c r="N70" s="56"/>
      <c r="O70" s="56"/>
      <c r="P70" s="15"/>
      <c r="Q70" s="15"/>
    </row>
    <row r="71" spans="1:18" ht="123" hidden="1" customHeight="1">
      <c r="A71" s="21" t="s">
        <v>50</v>
      </c>
      <c r="B71" s="36"/>
      <c r="C71" s="37"/>
      <c r="D71" s="38"/>
      <c r="E71" s="38"/>
      <c r="F71" s="36"/>
      <c r="G71" s="38"/>
      <c r="H71" s="39"/>
      <c r="I71" s="36"/>
      <c r="J71" s="21" t="s">
        <v>77</v>
      </c>
      <c r="K71" s="3" t="s">
        <v>101</v>
      </c>
      <c r="L71" s="56"/>
      <c r="M71" s="56"/>
      <c r="N71" s="56"/>
      <c r="O71" s="56"/>
      <c r="P71" s="15"/>
      <c r="Q71" s="15"/>
    </row>
    <row r="72" spans="1:18" ht="35.25" hidden="1" customHeight="1">
      <c r="A72" s="21" t="s">
        <v>115</v>
      </c>
      <c r="B72" s="36"/>
      <c r="C72" s="37">
        <v>2</v>
      </c>
      <c r="D72" s="38">
        <v>7</v>
      </c>
      <c r="E72" s="38">
        <v>0</v>
      </c>
      <c r="F72" s="36">
        <v>0</v>
      </c>
      <c r="G72" s="38">
        <v>0</v>
      </c>
      <c r="H72" s="39">
        <v>0</v>
      </c>
      <c r="I72" s="36">
        <v>0</v>
      </c>
      <c r="J72" s="25" t="s">
        <v>93</v>
      </c>
      <c r="K72" s="69"/>
      <c r="L72" s="56">
        <f t="shared" ref="L72:O73" si="18">L73</f>
        <v>-165.83699999999999</v>
      </c>
      <c r="M72" s="56">
        <f t="shared" si="18"/>
        <v>-165.83699999999999</v>
      </c>
      <c r="N72" s="56">
        <f t="shared" si="18"/>
        <v>-165.83699999999999</v>
      </c>
      <c r="O72" s="56">
        <f t="shared" si="18"/>
        <v>0</v>
      </c>
      <c r="P72" s="15"/>
      <c r="Q72" s="15"/>
    </row>
    <row r="73" spans="1:18" ht="58.5" hidden="1" customHeight="1">
      <c r="A73" s="21" t="s">
        <v>77</v>
      </c>
      <c r="B73" s="36"/>
      <c r="C73" s="37">
        <v>2</v>
      </c>
      <c r="D73" s="38">
        <v>7</v>
      </c>
      <c r="E73" s="38">
        <v>5</v>
      </c>
      <c r="F73" s="36">
        <v>0</v>
      </c>
      <c r="G73" s="38">
        <v>10</v>
      </c>
      <c r="H73" s="39">
        <v>0</v>
      </c>
      <c r="I73" s="36">
        <v>180</v>
      </c>
      <c r="J73" s="25" t="s">
        <v>93</v>
      </c>
      <c r="K73" s="69"/>
      <c r="L73" s="56">
        <f t="shared" si="18"/>
        <v>-165.83699999999999</v>
      </c>
      <c r="M73" s="56">
        <f t="shared" si="18"/>
        <v>-165.83699999999999</v>
      </c>
      <c r="N73" s="56">
        <f t="shared" si="18"/>
        <v>-165.83699999999999</v>
      </c>
      <c r="O73" s="56">
        <f t="shared" si="18"/>
        <v>0</v>
      </c>
      <c r="P73" s="15"/>
      <c r="Q73" s="15"/>
    </row>
    <row r="74" spans="1:18" ht="123" customHeight="1">
      <c r="A74" s="3" t="s">
        <v>139</v>
      </c>
      <c r="B74" s="36"/>
      <c r="C74" s="37">
        <v>2</v>
      </c>
      <c r="D74" s="38">
        <v>19</v>
      </c>
      <c r="E74" s="38">
        <v>0</v>
      </c>
      <c r="F74" s="36">
        <v>0</v>
      </c>
      <c r="G74" s="38">
        <v>10</v>
      </c>
      <c r="H74" s="39">
        <v>0</v>
      </c>
      <c r="I74" s="36">
        <v>150</v>
      </c>
      <c r="J74" s="25" t="s">
        <v>142</v>
      </c>
      <c r="K74" s="3"/>
      <c r="L74" s="71">
        <f>L75</f>
        <v>-165.83699999999999</v>
      </c>
      <c r="M74" s="71">
        <f>M75</f>
        <v>-165.83699999999999</v>
      </c>
      <c r="N74" s="71">
        <f>N75</f>
        <v>-165.83699999999999</v>
      </c>
      <c r="O74" s="71">
        <f>O75</f>
        <v>0</v>
      </c>
      <c r="P74" s="26">
        <v>0</v>
      </c>
      <c r="Q74" s="26">
        <v>0</v>
      </c>
    </row>
    <row r="75" spans="1:18" ht="124.5" customHeight="1">
      <c r="A75" s="3" t="s">
        <v>139</v>
      </c>
      <c r="B75" s="59">
        <v>992</v>
      </c>
      <c r="C75" s="60">
        <v>2</v>
      </c>
      <c r="D75" s="61">
        <v>19</v>
      </c>
      <c r="E75" s="61">
        <v>60</v>
      </c>
      <c r="F75" s="59">
        <v>10</v>
      </c>
      <c r="G75" s="61">
        <v>10</v>
      </c>
      <c r="H75" s="62">
        <v>0</v>
      </c>
      <c r="I75" s="59">
        <v>150</v>
      </c>
      <c r="J75" s="63" t="s">
        <v>109</v>
      </c>
      <c r="K75" s="58" t="s">
        <v>101</v>
      </c>
      <c r="L75" s="74">
        <v>-165.83699999999999</v>
      </c>
      <c r="M75" s="74">
        <v>-165.83699999999999</v>
      </c>
      <c r="N75" s="74">
        <v>-165.83699999999999</v>
      </c>
      <c r="O75" s="74">
        <v>0</v>
      </c>
      <c r="P75" s="26">
        <v>0</v>
      </c>
      <c r="Q75" s="26">
        <v>0</v>
      </c>
      <c r="R75" s="75"/>
    </row>
    <row r="76" spans="1:18" ht="51.75" customHeight="1">
      <c r="A76" s="64" t="s">
        <v>114</v>
      </c>
      <c r="B76" s="65"/>
      <c r="C76" s="66"/>
      <c r="D76" s="67"/>
      <c r="E76" s="67"/>
      <c r="F76" s="65"/>
      <c r="G76" s="67"/>
      <c r="H76" s="68"/>
      <c r="I76" s="65"/>
      <c r="J76" s="64"/>
      <c r="K76" s="64"/>
      <c r="L76" s="72">
        <f>L12+L51</f>
        <v>11539.163</v>
      </c>
      <c r="M76" s="72">
        <f>M12+M51</f>
        <v>7986.5699999999988</v>
      </c>
      <c r="N76" s="72">
        <f>N12+N51</f>
        <v>11598.043</v>
      </c>
      <c r="O76" s="72">
        <f>O12+O51</f>
        <v>12182.2</v>
      </c>
      <c r="P76" s="57"/>
      <c r="Q76" s="57"/>
    </row>
    <row r="77" spans="1:18" ht="99.75" customHeight="1">
      <c r="A77" s="2" t="s">
        <v>100</v>
      </c>
      <c r="B77" s="13"/>
      <c r="C77" s="13"/>
      <c r="D77" s="13"/>
      <c r="E77" s="8"/>
      <c r="F77" s="8"/>
      <c r="G77" s="8"/>
      <c r="H77" s="8"/>
      <c r="I77" s="8"/>
      <c r="J77" s="11"/>
      <c r="K77" s="2" t="s">
        <v>111</v>
      </c>
      <c r="L77" s="8"/>
      <c r="M77" s="8"/>
      <c r="N77" s="8"/>
      <c r="O77" s="8"/>
      <c r="P77" s="95" t="s">
        <v>102</v>
      </c>
      <c r="Q77" s="95"/>
    </row>
    <row r="78" spans="1:18" ht="18.75">
      <c r="A78" s="2"/>
      <c r="B78" s="5"/>
      <c r="C78" s="5"/>
      <c r="L78" s="5"/>
    </row>
    <row r="79" spans="1:18" ht="18.75">
      <c r="A79" s="2"/>
      <c r="B79" s="5"/>
      <c r="C79" s="5"/>
      <c r="L79" s="5"/>
    </row>
    <row r="80" spans="1:18" ht="15" customHeight="1">
      <c r="A80" s="96"/>
      <c r="B80" s="96"/>
      <c r="C80" s="96"/>
      <c r="L80" s="5"/>
    </row>
    <row r="81" spans="1:15" ht="15" customHeight="1">
      <c r="A81" s="96"/>
      <c r="B81" s="96"/>
      <c r="C81" s="96"/>
      <c r="L81" s="5"/>
    </row>
    <row r="82" spans="1:15" ht="15" customHeight="1">
      <c r="A82" s="96"/>
      <c r="B82" s="96"/>
      <c r="C82" s="96"/>
      <c r="L82" s="5"/>
    </row>
    <row r="83" spans="1:15" ht="15" customHeight="1">
      <c r="A83" s="96"/>
      <c r="B83" s="96"/>
      <c r="C83" s="96"/>
      <c r="L83" s="5"/>
    </row>
    <row r="84" spans="1:15" ht="22.5" customHeight="1">
      <c r="A84" s="96"/>
      <c r="B84" s="96"/>
      <c r="C84" s="96"/>
      <c r="M84" s="97"/>
      <c r="N84" s="97"/>
      <c r="O84" s="5"/>
    </row>
    <row r="85" spans="1:15">
      <c r="A85" s="96"/>
      <c r="B85" s="96"/>
      <c r="C85" s="96"/>
    </row>
  </sheetData>
  <mergeCells count="21">
    <mergeCell ref="H9:I9"/>
    <mergeCell ref="P8:P10"/>
    <mergeCell ref="L8:L10"/>
    <mergeCell ref="M8:M10"/>
    <mergeCell ref="P77:Q77"/>
    <mergeCell ref="Q8:Q10"/>
    <mergeCell ref="A80:C85"/>
    <mergeCell ref="M84:N84"/>
    <mergeCell ref="N8:N10"/>
    <mergeCell ref="O8:O10"/>
    <mergeCell ref="A8:A10"/>
    <mergeCell ref="D1:M1"/>
    <mergeCell ref="H3:J3"/>
    <mergeCell ref="B8:I8"/>
    <mergeCell ref="J8:J10"/>
    <mergeCell ref="K8:K10"/>
    <mergeCell ref="E5:J5"/>
    <mergeCell ref="E4:K4"/>
    <mergeCell ref="E6:J6"/>
    <mergeCell ref="B9:B10"/>
    <mergeCell ref="C9:G9"/>
  </mergeCells>
  <phoneticPr fontId="14" type="noConversion"/>
  <pageMargins left="0.70866141732283472" right="0.39370078740157483" top="0.59055118110236227" bottom="0.39370078740157483" header="0.31496062992125984" footer="0.31496062992125984"/>
  <pageSetup paperSize="9" scale="60" fitToHeight="10" orientation="landscape" r:id="rId1"/>
  <headerFooter differentFirst="1">
    <oddHeader>&amp;C&amp;P</oddHeader>
  </headerFooter>
  <rowBreaks count="1" manualBreakCount="1">
    <brk id="4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 источников доходов</vt:lpstr>
      <vt:lpstr>'Реестр источников доходов'!Заголовки_для_печати</vt:lpstr>
      <vt:lpstr>'Реестр источников доходов'!Область_печати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operuser</cp:lastModifiedBy>
  <cp:lastPrinted>2019-11-12T13:17:27Z</cp:lastPrinted>
  <dcterms:created xsi:type="dcterms:W3CDTF">2016-10-20T11:21:30Z</dcterms:created>
  <dcterms:modified xsi:type="dcterms:W3CDTF">2019-12-10T14:11:37Z</dcterms:modified>
</cp:coreProperties>
</file>